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80" yWindow="-15" windowWidth="9705" windowHeight="10860" tabRatio="673" activeTab="15"/>
  </bookViews>
  <sheets>
    <sheet name="4-1" sheetId="10" r:id="rId1"/>
    <sheet name="4-2" sheetId="11" r:id="rId2"/>
    <sheet name="4-3" sheetId="15" r:id="rId3"/>
    <sheet name="4-4" sheetId="12" r:id="rId4"/>
    <sheet name="5-1 და 5-2 ა" sheetId="29" r:id="rId5"/>
    <sheet name="5-1 და 5-2 ბ" sheetId="28" r:id="rId6"/>
    <sheet name="5-3" sheetId="16" r:id="rId7"/>
    <sheet name="5-4" sheetId="17" r:id="rId8"/>
    <sheet name="5-5" sheetId="19" r:id="rId9"/>
    <sheet name="5-6" sheetId="20" r:id="rId10"/>
    <sheet name="5-7" sheetId="22" r:id="rId11"/>
    <sheet name="5-8" sheetId="18" r:id="rId12"/>
    <sheet name="5-9" sheetId="23" r:id="rId13"/>
    <sheet name="5-10" sheetId="26" r:id="rId14"/>
    <sheet name="5-11" sheetId="13" r:id="rId15"/>
    <sheet name="5-12" sheetId="14" r:id="rId16"/>
  </sheets>
  <definedNames>
    <definedName name="_xlnm._FilterDatabase" localSheetId="0" hidden="1">'4-1'!$A$4:$L$144</definedName>
    <definedName name="_xlnm._FilterDatabase" localSheetId="1" hidden="1">'4-2'!$A$4:$N$130</definedName>
    <definedName name="_xlnm._FilterDatabase" localSheetId="11" hidden="1">'5-8'!$B$11:$E$175</definedName>
    <definedName name="_xlnm.Print_Area" localSheetId="0">'4-1'!$A$1:$L$143</definedName>
    <definedName name="_xlnm.Print_Area" localSheetId="1">'4-2'!$A$1:$L$134</definedName>
    <definedName name="_xlnm.Print_Area" localSheetId="2">'4-3'!$B$1:$E$27</definedName>
    <definedName name="_xlnm.Print_Area" localSheetId="3">'4-4'!$A$1:$F$14</definedName>
    <definedName name="_xlnm.Print_Area" localSheetId="4">'5-1 და 5-2 ა'!$A$1:$F$17</definedName>
    <definedName name="_xlnm.Print_Area" localSheetId="5">'5-1 და 5-2 ბ'!$A$1:$P$56</definedName>
    <definedName name="_xlnm.Print_Area" localSheetId="13">'5-10'!$A$1:$H$25</definedName>
    <definedName name="_xlnm.Print_Area" localSheetId="14">'5-11'!$A$1:$F$26</definedName>
    <definedName name="_xlnm.Print_Area" localSheetId="15">'5-12'!$A$1:$F$31</definedName>
    <definedName name="_xlnm.Print_Area" localSheetId="6">'5-3'!$B$1:$N$11</definedName>
    <definedName name="_xlnm.Print_Area" localSheetId="7">'5-4'!$B$1:$E$9</definedName>
    <definedName name="_xlnm.Print_Area" localSheetId="8">'5-5'!$B$1:$F$69</definedName>
    <definedName name="_xlnm.Print_Area" localSheetId="9">'5-6'!$B$1:$C$5</definedName>
    <definedName name="_xlnm.Print_Area" localSheetId="10">'5-7'!$B$1:$C$5</definedName>
    <definedName name="_xlnm.Print_Area" localSheetId="11">'5-8'!$B$1:$C$177</definedName>
    <definedName name="_xlnm.Print_Area" localSheetId="12">'5-9'!$B$1:$C$6</definedName>
  </definedNames>
  <calcPr calcId="145621"/>
</workbook>
</file>

<file path=xl/calcChain.xml><?xml version="1.0" encoding="utf-8"?>
<calcChain xmlns="http://schemas.openxmlformats.org/spreadsheetml/2006/main">
  <c r="E6" i="17" l="1"/>
  <c r="E5" i="17"/>
  <c r="D5" i="17"/>
  <c r="D7" i="17" s="1"/>
  <c r="O53" i="28"/>
  <c r="O47" i="28"/>
  <c r="O46" i="28"/>
  <c r="O45" i="28" s="1"/>
  <c r="O44" i="28" s="1"/>
  <c r="O42" i="28"/>
  <c r="O41" i="28"/>
  <c r="O38" i="28"/>
  <c r="O36" i="28"/>
  <c r="O35" i="28"/>
  <c r="O32" i="28"/>
  <c r="O31" i="28"/>
  <c r="O28" i="28" s="1"/>
  <c r="O30" i="28"/>
  <c r="O29" i="28"/>
  <c r="O22" i="28"/>
  <c r="O21" i="28" s="1"/>
  <c r="O13" i="28"/>
  <c r="O9" i="28" s="1"/>
  <c r="O7" i="28" s="1"/>
  <c r="O6" i="28" s="1"/>
  <c r="O12" i="28"/>
  <c r="O11" i="28"/>
  <c r="K45" i="28"/>
  <c r="K44" i="28" s="1"/>
  <c r="K28" i="28"/>
  <c r="K20" i="28" s="1"/>
  <c r="K19" i="28" s="1"/>
  <c r="K54" i="28" s="1"/>
  <c r="K21" i="28"/>
  <c r="G45" i="28"/>
  <c r="G44" i="28"/>
  <c r="G28" i="28"/>
  <c r="G21" i="28"/>
  <c r="H6" i="28"/>
  <c r="H132" i="11"/>
  <c r="B143" i="10"/>
  <c r="N6" i="16"/>
  <c r="M6" i="16"/>
  <c r="L6" i="16"/>
  <c r="L9" i="16" s="1"/>
  <c r="K6" i="16"/>
  <c r="L8" i="16"/>
  <c r="M8" i="16"/>
  <c r="N8" i="16"/>
  <c r="K8" i="16"/>
  <c r="C7" i="17"/>
  <c r="E7" i="17"/>
  <c r="C12" i="12"/>
  <c r="I9" i="16"/>
  <c r="H9" i="16"/>
  <c r="G9" i="16"/>
  <c r="E9" i="16"/>
  <c r="D9" i="16"/>
  <c r="C9" i="16"/>
  <c r="N7" i="16"/>
  <c r="E53" i="28"/>
  <c r="E52" i="28"/>
  <c r="E51" i="28"/>
  <c r="E50" i="28"/>
  <c r="E49" i="28"/>
  <c r="E48" i="28"/>
  <c r="E47" i="28"/>
  <c r="E46" i="28"/>
  <c r="E45" i="28"/>
  <c r="E44" i="28" s="1"/>
  <c r="D45" i="28"/>
  <c r="D44" i="28"/>
  <c r="C45" i="28"/>
  <c r="C44" i="28" s="1"/>
  <c r="C19" i="28" s="1"/>
  <c r="B45" i="28"/>
  <c r="B44" i="28"/>
  <c r="E43" i="28"/>
  <c r="E42" i="28"/>
  <c r="E41" i="28"/>
  <c r="E40" i="28"/>
  <c r="E39" i="28"/>
  <c r="E38" i="28"/>
  <c r="E37" i="28"/>
  <c r="E36" i="28"/>
  <c r="E35" i="28"/>
  <c r="E34" i="28"/>
  <c r="E33" i="28"/>
  <c r="E32" i="28"/>
  <c r="E31" i="28"/>
  <c r="E30" i="28"/>
  <c r="E29" i="28"/>
  <c r="E28" i="28"/>
  <c r="D28" i="28"/>
  <c r="C28" i="28"/>
  <c r="C20" i="28"/>
  <c r="B28" i="28"/>
  <c r="E27" i="28"/>
  <c r="E26" i="28"/>
  <c r="E25" i="28"/>
  <c r="E24" i="28"/>
  <c r="E23" i="28"/>
  <c r="E22" i="28"/>
  <c r="D21" i="28"/>
  <c r="D20" i="28"/>
  <c r="D19" i="28"/>
  <c r="C21" i="28"/>
  <c r="B21" i="28"/>
  <c r="E21" i="28"/>
  <c r="B20" i="28"/>
  <c r="E20" i="28" s="1"/>
  <c r="E18" i="28"/>
  <c r="C17" i="28"/>
  <c r="E17" i="28"/>
  <c r="E16" i="28"/>
  <c r="E14" i="28"/>
  <c r="E13" i="28"/>
  <c r="E12" i="28"/>
  <c r="E11" i="28"/>
  <c r="E9" i="28" s="1"/>
  <c r="E10" i="28"/>
  <c r="D9" i="28"/>
  <c r="C9" i="28"/>
  <c r="C7" i="28" s="1"/>
  <c r="C6" i="28" s="1"/>
  <c r="C54" i="28" s="1"/>
  <c r="B9" i="28"/>
  <c r="B7" i="28"/>
  <c r="B6" i="28" s="1"/>
  <c r="D8" i="28"/>
  <c r="E8" i="28" s="1"/>
  <c r="E7" i="28" s="1"/>
  <c r="E6" i="28" s="1"/>
  <c r="D7" i="28"/>
  <c r="D6" i="28" s="1"/>
  <c r="D54" i="28" s="1"/>
  <c r="F30" i="14"/>
  <c r="E30" i="14"/>
  <c r="F25" i="13"/>
  <c r="E25" i="13"/>
  <c r="D12" i="12"/>
  <c r="J9" i="16"/>
  <c r="F9" i="16"/>
  <c r="E132" i="11"/>
  <c r="E19" i="28" l="1"/>
  <c r="E54" i="28" s="1"/>
  <c r="M9" i="16"/>
  <c r="B19" i="28"/>
  <c r="B54" i="28" s="1"/>
  <c r="K9" i="16"/>
  <c r="N9" i="16"/>
  <c r="G20" i="28"/>
  <c r="G19" i="28" s="1"/>
  <c r="G54" i="28" s="1"/>
  <c r="O54" i="28"/>
  <c r="O20" i="28"/>
  <c r="O19" i="28" s="1"/>
</calcChain>
</file>

<file path=xl/sharedStrings.xml><?xml version="1.0" encoding="utf-8"?>
<sst xmlns="http://schemas.openxmlformats.org/spreadsheetml/2006/main" count="1954" uniqueCount="488">
  <si>
    <t>სხვა ხარჯები</t>
  </si>
  <si>
    <t>ვალდებულებების კლება</t>
  </si>
  <si>
    <t>საქონელი და მომსახურება</t>
  </si>
  <si>
    <t>პროგრამის დასახელება</t>
  </si>
  <si>
    <t>ხარჯები</t>
  </si>
  <si>
    <t>შრომის ანაზღაურება</t>
  </si>
  <si>
    <t>გრანტები</t>
  </si>
  <si>
    <t>სუბსიდიები</t>
  </si>
  <si>
    <t>სოციალური უზრუნველყოფა</t>
  </si>
  <si>
    <t>არაფინანსური აქტივების ზრდა</t>
  </si>
  <si>
    <t>პროგრამული კოდი</t>
  </si>
  <si>
    <t>დამტკიცებული გეგმა</t>
  </si>
  <si>
    <t>დაზუსტებული გეგმა</t>
  </si>
  <si>
    <t>საკასო შესრულება</t>
  </si>
  <si>
    <t>ათას ლარებში</t>
  </si>
  <si>
    <t>ძირითადი CPV</t>
  </si>
  <si>
    <t>სავარაუდო ღირებულება</t>
  </si>
  <si>
    <t>შესყიდვის საშუალება</t>
  </si>
  <si>
    <t>კვარტლები</t>
  </si>
  <si>
    <t>ერთწლიანი/ მრავალწლიანი</t>
  </si>
  <si>
    <t>შესყიდვის საფუძველი</t>
  </si>
  <si>
    <t>დაფინანსების წყარო</t>
  </si>
  <si>
    <t>პრეისკურანტით</t>
  </si>
  <si>
    <t>ორეტაპიანი</t>
  </si>
  <si>
    <t>ალტერნატიული</t>
  </si>
  <si>
    <t>ერთობლივი</t>
  </si>
  <si>
    <t>შენიშვნა</t>
  </si>
  <si>
    <t>სულ:</t>
  </si>
  <si>
    <t>ლარებში</t>
  </si>
  <si>
    <t>მიმწოდებელი</t>
  </si>
  <si>
    <t>შესყიდვის ობიექტი</t>
  </si>
  <si>
    <t xml:space="preserve">ხელშეკრულების ღირებულება </t>
  </si>
  <si>
    <t xml:space="preserve">გადარიცხული თანხები </t>
  </si>
  <si>
    <t>ლარი</t>
  </si>
  <si>
    <t>აშშ დოლარი</t>
  </si>
  <si>
    <t>ევრო</t>
  </si>
  <si>
    <t xml:space="preserve">მიმწოდებელი </t>
  </si>
  <si>
    <t xml:space="preserve">გადარიცხული თანხა                               </t>
  </si>
  <si>
    <r>
      <t>ინფორმაცია 20-- წლის განმავლობაში</t>
    </r>
    <r>
      <rPr>
        <sz val="11"/>
        <color theme="1"/>
        <rFont val="Calibri"/>
        <family val="2"/>
        <scheme val="minor"/>
      </rPr>
      <t xml:space="preserve"> </t>
    </r>
    <r>
      <rPr>
        <u/>
        <sz val="11"/>
        <color indexed="8"/>
        <rFont val="Calibri"/>
        <family val="2"/>
      </rPr>
      <t>(ორგანიზაციის დასახელება)</t>
    </r>
    <r>
      <rPr>
        <b/>
        <sz val="14"/>
        <color indexed="8"/>
        <rFont val="Calibri"/>
        <family val="2"/>
      </rPr>
      <t xml:space="preserve"> მიერ გაცემული გრანტების შესახებ</t>
    </r>
    <r>
      <rPr>
        <u/>
        <sz val="11"/>
        <color indexed="8"/>
        <rFont val="Calibri"/>
        <family val="2"/>
      </rPr>
      <t xml:space="preserve"> (რიცხვი, თვე, წელი) </t>
    </r>
    <r>
      <rPr>
        <b/>
        <sz val="14"/>
        <color indexed="8"/>
        <rFont val="Calibri"/>
        <family val="2"/>
      </rPr>
      <t>მდგომარეობით</t>
    </r>
  </si>
  <si>
    <t>№</t>
  </si>
  <si>
    <t>საგრანტო პროექტის დასახელება</t>
  </si>
  <si>
    <t>გრანტის მიმღები</t>
  </si>
  <si>
    <t>გრანტის მიზნობრიობა</t>
  </si>
  <si>
    <t>გრანტის მოცულობა</t>
  </si>
  <si>
    <t>გადარიცხული თანხის ოდენობა</t>
  </si>
  <si>
    <t>სულ ჯამურად</t>
  </si>
  <si>
    <t>ფონდის დასახელება</t>
  </si>
  <si>
    <t>მიზნობრიობა</t>
  </si>
  <si>
    <t>სამართლებრივი აქტი</t>
  </si>
  <si>
    <t>გადარიცხული თანხა</t>
  </si>
  <si>
    <r>
      <t>ინფორმაცია</t>
    </r>
    <r>
      <rPr>
        <b/>
        <u/>
        <sz val="11"/>
        <color indexed="8"/>
        <rFont val="Calibri"/>
        <family val="2"/>
      </rPr>
      <t xml:space="preserve"> </t>
    </r>
    <r>
      <rPr>
        <u/>
        <sz val="11"/>
        <color indexed="8"/>
        <rFont val="Calibri"/>
        <family val="2"/>
      </rPr>
      <t>(ორგანიზაციის დასახელება)-</t>
    </r>
    <r>
      <rPr>
        <b/>
        <sz val="14"/>
        <color indexed="8"/>
        <rFont val="Calibri"/>
        <family val="2"/>
      </rPr>
      <t xml:space="preserve">ისთვის საერთო დანიშნულების სახელმწიფო ფონდებიდან გამოყოფილი სახსრების ხარჯვის შესახებ </t>
    </r>
    <r>
      <rPr>
        <u/>
        <sz val="11"/>
        <color indexed="8"/>
        <rFont val="Calibri"/>
        <family val="2"/>
      </rPr>
      <t>(რიცხვი, თვე, წელი)</t>
    </r>
    <r>
      <rPr>
        <b/>
        <sz val="14"/>
        <color indexed="8"/>
        <rFont val="Calibri"/>
        <family val="2"/>
      </rPr>
      <t xml:space="preserve"> მდგომარეობით</t>
    </r>
  </si>
  <si>
    <t>ქონების დასახელება</t>
  </si>
  <si>
    <t>ნარჩენი ღირებულება</t>
  </si>
  <si>
    <t>ვის გადაეცა</t>
  </si>
  <si>
    <t>დასახელება</t>
  </si>
  <si>
    <t>თანამდებობის პირები</t>
  </si>
  <si>
    <t>სულ</t>
  </si>
  <si>
    <t>თანამდებობრივი სარგო</t>
  </si>
  <si>
    <t>დანამატი</t>
  </si>
  <si>
    <t>პრემია</t>
  </si>
  <si>
    <t>მივლინება ქვეყნის შიგნით</t>
  </si>
  <si>
    <t>მივლინება ქვეყნის გარეთ</t>
  </si>
  <si>
    <t>გამოშვების წელი</t>
  </si>
  <si>
    <t>ავტომანქანის მოდელი</t>
  </si>
  <si>
    <t>ლიტრებში</t>
  </si>
  <si>
    <r>
      <t>ინფორმაცია 20-- წლის განმავლობაში</t>
    </r>
    <r>
      <rPr>
        <sz val="11"/>
        <color theme="1"/>
        <rFont val="Calibri"/>
        <family val="2"/>
        <scheme val="minor"/>
      </rPr>
      <t xml:space="preserve"> </t>
    </r>
    <r>
      <rPr>
        <u/>
        <sz val="11"/>
        <color indexed="8"/>
        <rFont val="Calibri"/>
        <family val="2"/>
      </rPr>
      <t>(ორგანიზაციის დასახელება)-</t>
    </r>
    <r>
      <rPr>
        <b/>
        <u/>
        <sz val="14"/>
        <color indexed="8"/>
        <rFont val="Calibri"/>
        <family val="2"/>
      </rPr>
      <t>თვის</t>
    </r>
    <r>
      <rPr>
        <b/>
        <sz val="14"/>
        <color indexed="8"/>
        <rFont val="Calibri"/>
        <family val="2"/>
      </rPr>
      <t xml:space="preserve"> უცხო სახელმწიფოთა მთავრობების, საერთაშორისო ორგანიზაციებისა და სხვა დონის სახელმწიფო ერთეულების მიერ გამოყოფილი გრანტების და კრედიტების შესახებ</t>
    </r>
    <r>
      <rPr>
        <u/>
        <sz val="11"/>
        <color indexed="8"/>
        <rFont val="Calibri"/>
        <family val="2"/>
      </rPr>
      <t xml:space="preserve"> (რიცხვი, თვე, წელი) </t>
    </r>
    <r>
      <rPr>
        <b/>
        <sz val="14"/>
        <color indexed="8"/>
        <rFont val="Calibri"/>
        <family val="2"/>
      </rPr>
      <t>მდგომარეობით</t>
    </r>
  </si>
  <si>
    <t xml:space="preserve"> პროექტის დასახელება</t>
  </si>
  <si>
    <t>დონორის დასახელება</t>
  </si>
  <si>
    <t>გრანტის/კრედიტის მიზნობრიობა</t>
  </si>
  <si>
    <t>ჩამორიცხული თანხის ოდენობა</t>
  </si>
  <si>
    <t>2011 წელი</t>
  </si>
  <si>
    <t>საბიუჯეტო ასიგნებები</t>
  </si>
  <si>
    <t>kanonmdeblobiT nebadarTuli sxva Semosavlebi</t>
  </si>
  <si>
    <t>grantebi</t>
  </si>
  <si>
    <t>sabiujeto asignebebi</t>
  </si>
  <si>
    <t>2011 wlis biujetiს შესრულება</t>
  </si>
  <si>
    <t>შემოსულობები</t>
  </si>
  <si>
    <t>I. შემოსავლები</t>
  </si>
  <si>
    <t>საკუთარი შემოსავლები</t>
  </si>
  <si>
    <t>მათ შორის:</t>
  </si>
  <si>
    <t>გაწეული მომსახურებიდან</t>
  </si>
  <si>
    <t>დეპოზიტებზე საპროცენტო შემოსავლები</t>
  </si>
  <si>
    <t>სხვა ეკონომიკური საქმიანობიდან</t>
  </si>
  <si>
    <t>სხვა არაკლასიფიცირებული შემოსავლები</t>
  </si>
  <si>
    <t>II. არაფინანსური აქტივების კლება</t>
  </si>
  <si>
    <t>III. ფინანსური აქტივების კლება</t>
  </si>
  <si>
    <t>IV. ვალდებულებების ზრდა</t>
  </si>
  <si>
    <t>გადასახდელები</t>
  </si>
  <si>
    <t>I. ხარჯები</t>
  </si>
  <si>
    <t>წოდებრივი სარგო</t>
  </si>
  <si>
    <t>ჰონორარი</t>
  </si>
  <si>
    <t>კომპენსაცია</t>
  </si>
  <si>
    <t>შტატგარეშე მომუშავეთა ანაზღაურება</t>
  </si>
  <si>
    <t>მივლინება</t>
  </si>
  <si>
    <t>ოფისის ხარჯები</t>
  </si>
  <si>
    <t>წარმომადგენლობითი ხარჯები</t>
  </si>
  <si>
    <t>კვების ხარჯები</t>
  </si>
  <si>
    <t>სამედიცინო ხარჯები</t>
  </si>
  <si>
    <t xml:space="preserve">რბილი ინვენტარისა და უნიფორმის შეძენის და პირად ჰიგიენასთან დაკავშირებული ხარჯები </t>
  </si>
  <si>
    <t xml:space="preserve">ტრანსპორტის, ტექნიკისა და იარაღის ექსპლოატაციისა და მოვლა-შენახვის ხარჯები </t>
  </si>
  <si>
    <t xml:space="preserve"> სხვა დანარჩენი საქონელი და მომსახურება </t>
  </si>
  <si>
    <t>პროცენტი</t>
  </si>
  <si>
    <t>II. არაფინანსური აქტივების ზრდა</t>
  </si>
  <si>
    <t>ძირითადი აქტივები</t>
  </si>
  <si>
    <t>შენობა-ნაგებობები</t>
  </si>
  <si>
    <t>მანქანა-დანადგარები და ინვენტარი</t>
  </si>
  <si>
    <t>სხვა ძირითადი აქტივები</t>
  </si>
  <si>
    <t>მატერიალური მარაგები</t>
  </si>
  <si>
    <t>ფასეულობები</t>
  </si>
  <si>
    <t>არაწარმოებული აქტივები</t>
  </si>
  <si>
    <t>III. ფინანსური აქტივების ზრდა</t>
  </si>
  <si>
    <t>IV. ვალდებულებების კლება</t>
  </si>
  <si>
    <t>ნაშთის ცვლილება</t>
  </si>
  <si>
    <t>საბიუჯეტო სახსრები</t>
  </si>
  <si>
    <t>კანონმდებლობით ნებადართული შემოსავლები</t>
  </si>
  <si>
    <t>------------------------------------</t>
  </si>
  <si>
    <t>---------</t>
  </si>
  <si>
    <t>სამხედრო ტექნიკისა და ტყვია-წამლის შეძენის ხარჯი</t>
  </si>
  <si>
    <r>
      <rPr>
        <u/>
        <sz val="11"/>
        <color indexed="8"/>
        <rFont val="Calibri"/>
        <family val="2"/>
      </rPr>
      <t>(ორგანიზაციის დასახელება)-</t>
    </r>
    <r>
      <rPr>
        <b/>
        <sz val="14"/>
        <color indexed="8"/>
        <rFont val="Calibri"/>
        <family val="2"/>
      </rPr>
      <t xml:space="preserve">ის 20-- წლის დამტკიცებული და დაზუსტებული ბიუჯეტი და მისი შესრულება </t>
    </r>
    <r>
      <rPr>
        <u/>
        <sz val="11"/>
        <color indexed="8"/>
        <rFont val="Calibri"/>
        <family val="2"/>
      </rPr>
      <t xml:space="preserve"> (რიცხვი, თვე, წელი)</t>
    </r>
    <r>
      <rPr>
        <b/>
        <sz val="14"/>
        <color indexed="8"/>
        <rFont val="Calibri"/>
        <family val="2"/>
      </rPr>
      <t xml:space="preserve"> მდგომარეობით</t>
    </r>
  </si>
  <si>
    <r>
      <t xml:space="preserve">დანართი </t>
    </r>
    <r>
      <rPr>
        <b/>
        <i/>
        <sz val="12"/>
        <color indexed="8"/>
        <rFont val="Calibri"/>
        <family val="2"/>
      </rPr>
      <t>№1</t>
    </r>
  </si>
  <si>
    <r>
      <t xml:space="preserve">დანართი </t>
    </r>
    <r>
      <rPr>
        <b/>
        <i/>
        <sz val="12"/>
        <color indexed="8"/>
        <rFont val="Calibri"/>
        <family val="2"/>
      </rPr>
      <t>№2</t>
    </r>
  </si>
  <si>
    <r>
      <t xml:space="preserve">დანართი </t>
    </r>
    <r>
      <rPr>
        <b/>
        <i/>
        <sz val="12"/>
        <color indexed="8"/>
        <rFont val="Calibri"/>
        <family val="2"/>
      </rPr>
      <t>№3</t>
    </r>
  </si>
  <si>
    <r>
      <t xml:space="preserve">დანართი </t>
    </r>
    <r>
      <rPr>
        <b/>
        <i/>
        <sz val="12"/>
        <color indexed="8"/>
        <rFont val="Calibri"/>
        <family val="2"/>
      </rPr>
      <t>№4</t>
    </r>
  </si>
  <si>
    <r>
      <t xml:space="preserve">დანართი </t>
    </r>
    <r>
      <rPr>
        <b/>
        <i/>
        <sz val="12"/>
        <color indexed="8"/>
        <rFont val="Calibri"/>
        <family val="2"/>
      </rPr>
      <t>№5ა</t>
    </r>
  </si>
  <si>
    <r>
      <t xml:space="preserve">დანართი </t>
    </r>
    <r>
      <rPr>
        <b/>
        <i/>
        <sz val="12"/>
        <color indexed="8"/>
        <rFont val="Calibri"/>
        <family val="2"/>
      </rPr>
      <t>№5ბ</t>
    </r>
  </si>
  <si>
    <r>
      <t xml:space="preserve">დანართი </t>
    </r>
    <r>
      <rPr>
        <b/>
        <i/>
        <sz val="12"/>
        <color indexed="8"/>
        <rFont val="Calibri"/>
        <family val="2"/>
      </rPr>
      <t>№6</t>
    </r>
  </si>
  <si>
    <r>
      <t xml:space="preserve">დანართი </t>
    </r>
    <r>
      <rPr>
        <b/>
        <i/>
        <sz val="12"/>
        <color indexed="8"/>
        <rFont val="Calibri"/>
        <family val="2"/>
      </rPr>
      <t>№7</t>
    </r>
  </si>
  <si>
    <r>
      <t xml:space="preserve">დანართი </t>
    </r>
    <r>
      <rPr>
        <b/>
        <i/>
        <sz val="12"/>
        <color indexed="8"/>
        <rFont val="Calibri"/>
        <family val="2"/>
      </rPr>
      <t>№8</t>
    </r>
  </si>
  <si>
    <r>
      <t xml:space="preserve">დანართი </t>
    </r>
    <r>
      <rPr>
        <b/>
        <i/>
        <sz val="12"/>
        <color indexed="8"/>
        <rFont val="Calibri"/>
        <family val="2"/>
      </rPr>
      <t>№9</t>
    </r>
  </si>
  <si>
    <r>
      <t xml:space="preserve">დანართი </t>
    </r>
    <r>
      <rPr>
        <b/>
        <i/>
        <sz val="12"/>
        <color indexed="8"/>
        <rFont val="Calibri"/>
        <family val="2"/>
      </rPr>
      <t>№10</t>
    </r>
  </si>
  <si>
    <r>
      <t xml:space="preserve">დანართი </t>
    </r>
    <r>
      <rPr>
        <b/>
        <i/>
        <sz val="12"/>
        <color indexed="8"/>
        <rFont val="Calibri"/>
        <family val="2"/>
      </rPr>
      <t>№11</t>
    </r>
  </si>
  <si>
    <r>
      <t xml:space="preserve">დანართი </t>
    </r>
    <r>
      <rPr>
        <b/>
        <i/>
        <sz val="12"/>
        <color indexed="8"/>
        <rFont val="Calibri"/>
        <family val="2"/>
      </rPr>
      <t>№12</t>
    </r>
  </si>
  <si>
    <r>
      <t xml:space="preserve">დანართი </t>
    </r>
    <r>
      <rPr>
        <b/>
        <i/>
        <sz val="12"/>
        <color indexed="8"/>
        <rFont val="Calibri"/>
        <family val="2"/>
      </rPr>
      <t>№13</t>
    </r>
  </si>
  <si>
    <r>
      <t xml:space="preserve">დანართი </t>
    </r>
    <r>
      <rPr>
        <b/>
        <i/>
        <sz val="12"/>
        <color indexed="8"/>
        <rFont val="Calibri"/>
        <family val="2"/>
      </rPr>
      <t>№14</t>
    </r>
  </si>
  <si>
    <r>
      <t xml:space="preserve">დანართი </t>
    </r>
    <r>
      <rPr>
        <b/>
        <i/>
        <sz val="12"/>
        <color indexed="8"/>
        <rFont val="Calibri"/>
        <family val="2"/>
      </rPr>
      <t>№15</t>
    </r>
  </si>
  <si>
    <r>
      <t xml:space="preserve">რაოდენობა                   </t>
    </r>
    <r>
      <rPr>
        <sz val="8"/>
        <color indexed="8"/>
        <rFont val="Calibri"/>
        <family val="2"/>
      </rPr>
      <t>(შესაბამის ერთეულში)</t>
    </r>
  </si>
  <si>
    <r>
      <rPr>
        <b/>
        <sz val="10"/>
        <color indexed="8"/>
        <rFont val="Calibri"/>
        <family val="2"/>
      </rPr>
      <t>შენიშვნა **</t>
    </r>
    <r>
      <rPr>
        <sz val="10"/>
        <color indexed="8"/>
        <rFont val="Calibri"/>
        <family val="2"/>
      </rPr>
      <t>: დანართი ქვეყნდება კვარტალურად, კვარტლის დასრულებიდან 1 თვის განმავლობაში.</t>
    </r>
  </si>
  <si>
    <r>
      <rPr>
        <b/>
        <sz val="10"/>
        <color indexed="8"/>
        <rFont val="Calibri"/>
        <family val="2"/>
      </rPr>
      <t xml:space="preserve">შენიშვნა: </t>
    </r>
    <r>
      <rPr>
        <sz val="10"/>
        <color indexed="8"/>
        <rFont val="Calibri"/>
        <family val="2"/>
      </rPr>
      <t>დანართი ქვეყნდება წლიურად,  წლის დასრულებიდან 3 თვის განმავლობაში.</t>
    </r>
  </si>
  <si>
    <r>
      <rPr>
        <b/>
        <sz val="11"/>
        <color indexed="8"/>
        <rFont val="Calibri"/>
        <family val="2"/>
      </rPr>
      <t xml:space="preserve">შენიშვნა: </t>
    </r>
    <r>
      <rPr>
        <sz val="11"/>
        <color theme="1"/>
        <rFont val="Calibri"/>
        <family val="2"/>
        <scheme val="minor"/>
      </rPr>
      <t>დანართი ქვეყნდება წლიურად,  წლის დასრულებიდან 3 თვის განმავლობაში.</t>
    </r>
  </si>
  <si>
    <t>I კვარტალი</t>
  </si>
  <si>
    <t>II კვარტალი</t>
  </si>
  <si>
    <t>III კვარტალი</t>
  </si>
  <si>
    <t>IV კვარტალი</t>
  </si>
  <si>
    <r>
      <rPr>
        <b/>
        <sz val="10"/>
        <color indexed="8"/>
        <rFont val="Calibri"/>
        <family val="2"/>
      </rPr>
      <t>შენიშვნა *:</t>
    </r>
    <r>
      <rPr>
        <sz val="10"/>
        <color indexed="8"/>
        <rFont val="Calibri"/>
        <family val="2"/>
      </rPr>
      <t xml:space="preserve"> აღნიშნულ ცხრილში უნდა აისახოს ორგანიზაციის მიერ განხორციელებული ყველა სახელმწიფო შესყიდვა დაფინანსების წყაროს მიუხედავად. ინფორმაციის შეტანა უნდა მოხდეს დაფინანსების წყაროების მიხედვით. იმ შემთხვევაში, თუ ერთი ხელშეკრულება გაფორმებულია ორი ან მეტი სხვადასხვა დაფინანსების წყაროს საფუძველზე, ხელშეკრულება უნდა დაიყოს დაფინანსების წყაროების შესაბამისად და ამგვარად აისახოს ამ ცხრილში.</t>
    </r>
  </si>
  <si>
    <r>
      <rPr>
        <b/>
        <sz val="10"/>
        <color indexed="8"/>
        <rFont val="Calibri"/>
        <family val="2"/>
      </rPr>
      <t xml:space="preserve">შენიშვნა *: </t>
    </r>
    <r>
      <rPr>
        <sz val="10"/>
        <color indexed="8"/>
        <rFont val="Calibri"/>
        <family val="2"/>
      </rPr>
      <t>აღნიშნულ ცხრილში უნდა აისახოს ორგანიზაციის მიერ განხორციელებული ყველა სახელმწიფო შესყიდვა დაფინანსების წყაროს მიუხედავად. ინფორმაციის შეტანა უნდა მოხდეს დაფინანსების წყაროების მიხედვით. იმ შემთხვევაში,  თუ ერთი ხელშეკრულება გაფორმებულია ორი ან მეტი სხვადასხვა დაფინანსების წყაროს საფუძველზე, ხელშეკრულება უნდა დაიყოს დაფინანსების წყაროების შესაბამისად და ამგვარად აისახოს ამ ცხრილში.</t>
    </r>
  </si>
  <si>
    <t>სხვა დანარჩენი თანამშრომელი</t>
  </si>
  <si>
    <t>გრანტის/კრედიტის მოცულობა შესაბამის ვალუტაში</t>
  </si>
  <si>
    <r>
      <rPr>
        <b/>
        <sz val="10"/>
        <color indexed="8"/>
        <rFont val="Calibri"/>
        <family val="2"/>
      </rPr>
      <t xml:space="preserve">შენიშვნა**: </t>
    </r>
    <r>
      <rPr>
        <sz val="10"/>
        <color indexed="8"/>
        <rFont val="Calibri"/>
        <family val="2"/>
      </rPr>
      <t>დანართი ქვეყნდება კვარტალურად, კვარტლის დასრულებიდან 1 თვის განმავლობაში.</t>
    </r>
  </si>
  <si>
    <r>
      <rPr>
        <b/>
        <sz val="10"/>
        <color indexed="8"/>
        <rFont val="Calibri"/>
        <family val="2"/>
      </rPr>
      <t xml:space="preserve">შენიშვნა *: </t>
    </r>
    <r>
      <rPr>
        <sz val="10"/>
        <color indexed="8"/>
        <rFont val="Calibri"/>
        <family val="2"/>
      </rPr>
      <t>თანამდებობის პირებში იგულისხმებიან „საჯარო სამსახურში ინტერესთა შეუთავსებლობისა და კორუფციის შესახებ“ საქართველოს კანონის მე-2 მუხლითა და „თანამდებობის პირის ქონებრივი მდგომარეობის დეკლარაციის წარდგენის წესისა და იმ თანამდებობის პირთა თანამდებობრივი რეესტრის დამტკიცების შესახებ, რომელთათვისაც სავალდებულოა ქონებრივი მდგომარეობის დეკლარაციის შევსება“ საქართველოს პრეზიდენტის 2010 წლის 14 იანვრის №</t>
    </r>
    <r>
      <rPr>
        <sz val="11"/>
        <color indexed="8"/>
        <rFont val="Calibri"/>
        <family val="2"/>
      </rPr>
      <t>22 ბრძანებულების მე-8 მუხლით განსაზღვრული პირები.</t>
    </r>
  </si>
  <si>
    <t>ხელშეკრულების მოქმედების ვადა</t>
  </si>
  <si>
    <r>
      <rPr>
        <b/>
        <sz val="10"/>
        <color indexed="8"/>
        <rFont val="Calibri"/>
        <family val="2"/>
      </rPr>
      <t>შენიშვნა *:</t>
    </r>
    <r>
      <rPr>
        <sz val="10"/>
        <color indexed="8"/>
        <rFont val="Calibri"/>
        <family val="2"/>
      </rPr>
      <t xml:space="preserve"> თანამდებობის პირებში იგულისხმებიან „საჯარო სამსახურში ინტერესთა შეუთავსებლობისა და კორუფციის შესახებ“ საქართველოს კანონის მე-2 მუხლითა და „თანამდებობის პირის ქონებრივი მდგომარეობის დეკლარაციის წარდგენის წესისა და იმ თანამდებობის პირთა თანამდებობრივი რეესტრის დამტკიცების შესახებ, რომელთათვისაც სავალდებულოა ქონებრივი მდგომარეობის დეკლარაციის შევსება“ საქართველოს პრეზიდენტის 2010 წლის 14 იანვრის №22 ბრძანებულების მე-8 მუხლით განსაზღვრული პირები.</t>
    </r>
  </si>
  <si>
    <t>შესაბამის ვალუტაში</t>
  </si>
  <si>
    <t>კონვერტირებული ლარში</t>
  </si>
  <si>
    <r>
      <rPr>
        <b/>
        <sz val="11"/>
        <color indexed="8"/>
        <rFont val="Calibri"/>
        <family val="2"/>
      </rPr>
      <t xml:space="preserve">შენიშვნა **: </t>
    </r>
    <r>
      <rPr>
        <sz val="11"/>
        <color theme="1"/>
        <rFont val="Calibri"/>
        <family val="2"/>
        <scheme val="minor"/>
      </rPr>
      <t>დანართი ქვეყნდება კვარტალურად და წლიურად, შესაბამისად კვარტლის დასრულებიდან 1 თვის განმავლობაში, ხოლო წლის დასრულებიდან - 3 თვის განმავლობაში.</t>
    </r>
  </si>
  <si>
    <r>
      <rPr>
        <b/>
        <sz val="10"/>
        <color indexed="8"/>
        <rFont val="Sylfaen"/>
        <family val="1"/>
      </rPr>
      <t xml:space="preserve">შენიშვნა *: </t>
    </r>
    <r>
      <rPr>
        <sz val="10"/>
        <color indexed="8"/>
        <rFont val="Sylfaen"/>
        <family val="1"/>
      </rPr>
      <t>დანართი გათვალისწინებულია საქართველოს იუსტიციის სამინისტროს მმართველობის სფეროში მოქმედი საჯარო სამართლის იურიდიული პირებისათვის.</t>
    </r>
  </si>
  <si>
    <r>
      <rPr>
        <b/>
        <sz val="10"/>
        <color indexed="8"/>
        <rFont val="Sylfaen"/>
        <family val="1"/>
      </rPr>
      <t xml:space="preserve">შენიშვნა **: </t>
    </r>
    <r>
      <rPr>
        <sz val="10"/>
        <color indexed="8"/>
        <rFont val="Sylfaen"/>
        <family val="1"/>
      </rPr>
      <t>დანართი ქვეყნდება კვარტალურად და წლიურად, შესაბამისად კვარტლის დასრულებიდან 1 თვის განმავლობაში, ხოლო წლის დასრულებიდან - 3 თვის განმავლობაში.</t>
    </r>
  </si>
  <si>
    <r>
      <rPr>
        <b/>
        <sz val="10"/>
        <color indexed="8"/>
        <rFont val="Calibri"/>
        <family val="2"/>
      </rPr>
      <t xml:space="preserve">შენიშვნა**: </t>
    </r>
    <r>
      <rPr>
        <sz val="10"/>
        <color indexed="8"/>
        <rFont val="Calibri"/>
        <family val="2"/>
      </rPr>
      <t>დანართი ქვეყნდება წლიურად,  წლის დასრულებიდან 3 თვის განმავლობაში.</t>
    </r>
  </si>
  <si>
    <r>
      <rPr>
        <b/>
        <sz val="10"/>
        <color indexed="8"/>
        <rFont val="Calibri"/>
        <family val="2"/>
      </rPr>
      <t>შენიშვნა*:</t>
    </r>
    <r>
      <rPr>
        <sz val="10"/>
        <color indexed="8"/>
        <rFont val="Calibri"/>
        <family val="2"/>
      </rPr>
      <t xml:space="preserve"> დანართში მოტანილი ინფორმაცია უნდა მოიცავდეს ყველა სახის (როგორც ქვეყნის შიგნით, ისე ქვეყნის გარეთ) სატელეფონო საუბრებზე გაწეულ ხარჯს.</t>
    </r>
  </si>
  <si>
    <r>
      <rPr>
        <b/>
        <sz val="11"/>
        <color indexed="8"/>
        <rFont val="Calibri"/>
        <family val="2"/>
      </rPr>
      <t xml:space="preserve">შენიშვნა *: </t>
    </r>
    <r>
      <rPr>
        <sz val="11"/>
        <color theme="1"/>
        <rFont val="Calibri"/>
        <family val="2"/>
        <scheme val="minor"/>
      </rPr>
      <t>დანართი გათვალისწინებულია საქართველოს იუსტიციის სამინისტროს აპარატისა და სახელმწიფო საქვეუწყებო დაწესებულების - საქართველოს პროკურატურისათვის.</t>
    </r>
  </si>
  <si>
    <t xml:space="preserve">გამოყოფილი თანხა </t>
  </si>
  <si>
    <t>ლარში</t>
  </si>
  <si>
    <r>
      <rPr>
        <b/>
        <sz val="10"/>
        <color indexed="8"/>
        <rFont val="Calibri"/>
        <family val="2"/>
      </rPr>
      <t>შენიშვნა:</t>
    </r>
    <r>
      <rPr>
        <sz val="10"/>
        <color indexed="8"/>
        <rFont val="Calibri"/>
        <family val="2"/>
      </rPr>
      <t xml:space="preserve"> დანართი ქვეყნდება კვარტალურად, კვარტლის დასრულებიდან 1 თვის განმავლობაში</t>
    </r>
  </si>
  <si>
    <t>საკუთარი სახსრები</t>
  </si>
  <si>
    <r>
      <t xml:space="preserve">შენიშვნა: </t>
    </r>
    <r>
      <rPr>
        <sz val="10"/>
        <color indexed="8"/>
        <rFont val="Calibri"/>
        <family val="2"/>
      </rPr>
      <t>დანართი ქვეყნდება კვარტალურად, კვარტლის დასრულებიდან 1 თვის განმავლობაში.</t>
    </r>
  </si>
  <si>
    <r>
      <rPr>
        <b/>
        <sz val="10"/>
        <color indexed="8"/>
        <rFont val="Calibri"/>
        <family val="2"/>
      </rPr>
      <t>შენიშვნა **</t>
    </r>
    <r>
      <rPr>
        <sz val="10"/>
        <color indexed="8"/>
        <rFont val="Calibri"/>
        <family val="2"/>
      </rPr>
      <t>: დანართი ქვეყნდება კვარტალურად, კვარტლის დასრულებიდან 1 თვის განმავლობაში.</t>
    </r>
  </si>
  <si>
    <r>
      <t xml:space="preserve">ინფორმაცია </t>
    </r>
    <r>
      <rPr>
        <u/>
        <sz val="11"/>
        <color indexed="8"/>
        <rFont val="Calibri"/>
        <family val="2"/>
      </rPr>
      <t xml:space="preserve">სსიპ აღსრულების ეროვნული ბიუროს </t>
    </r>
    <r>
      <rPr>
        <b/>
        <sz val="14"/>
        <color indexed="8"/>
        <rFont val="Calibri"/>
        <family val="2"/>
      </rPr>
      <t>ბალანსზე რიცხული ავტომანქანების შესახებ</t>
    </r>
    <r>
      <rPr>
        <u/>
        <sz val="11"/>
        <color indexed="8"/>
        <rFont val="Calibri"/>
        <family val="2"/>
      </rPr>
      <t xml:space="preserve"> 31.12.2014</t>
    </r>
    <r>
      <rPr>
        <b/>
        <sz val="14"/>
        <color indexed="8"/>
        <rFont val="Calibri"/>
        <family val="2"/>
      </rPr>
      <t xml:space="preserve"> მდგომარეობით</t>
    </r>
  </si>
  <si>
    <r>
      <t xml:space="preserve"> ინფორმაცია</t>
    </r>
    <r>
      <rPr>
        <u/>
        <sz val="11"/>
        <color indexed="8"/>
        <rFont val="Calibri"/>
        <family val="2"/>
      </rPr>
      <t xml:space="preserve"> სსიპ აღსრულების ეროვნული ბიუროს</t>
    </r>
    <r>
      <rPr>
        <b/>
        <sz val="14"/>
        <color indexed="8"/>
        <rFont val="Calibri"/>
        <family val="2"/>
      </rPr>
      <t xml:space="preserve"> ბალანსზე რიცხული ავტოსატრანსპორტო საშუალებების ტექნიკურ მომსახურებაზე გაწეული ხარჯების შესახებ </t>
    </r>
    <r>
      <rPr>
        <u/>
        <sz val="11"/>
        <color indexed="8"/>
        <rFont val="Calibri"/>
        <family val="2"/>
      </rPr>
      <t>(31.12.2014)</t>
    </r>
    <r>
      <rPr>
        <b/>
        <sz val="14"/>
        <color indexed="8"/>
        <rFont val="Calibri"/>
        <family val="2"/>
      </rPr>
      <t xml:space="preserve"> მდგომარეობით</t>
    </r>
  </si>
  <si>
    <r>
      <t xml:space="preserve"> ინფორმაცია</t>
    </r>
    <r>
      <rPr>
        <u/>
        <sz val="11"/>
        <color indexed="8"/>
        <rFont val="Calibri"/>
        <family val="2"/>
      </rPr>
      <t xml:space="preserve"> (სსიპ აღსრულების ეროვნული ბიურო)</t>
    </r>
    <r>
      <rPr>
        <b/>
        <sz val="14"/>
        <color indexed="8"/>
        <rFont val="Calibri"/>
        <family val="2"/>
      </rPr>
      <t xml:space="preserve">-ის სატელეფონო საუბრებზე (საერთაშორისო და ადგილობრივი ზარები) გაწეული ხარჯების შესახებ </t>
    </r>
    <r>
      <rPr>
        <u/>
        <sz val="11"/>
        <color indexed="8"/>
        <rFont val="Calibri"/>
        <family val="2"/>
      </rPr>
      <t>(31.12.2014)</t>
    </r>
    <r>
      <rPr>
        <b/>
        <sz val="14"/>
        <color indexed="8"/>
        <rFont val="Calibri"/>
        <family val="2"/>
      </rPr>
      <t xml:space="preserve"> მდგომარეობით</t>
    </r>
  </si>
  <si>
    <r>
      <t xml:space="preserve"> ინფორმაცია</t>
    </r>
    <r>
      <rPr>
        <u/>
        <sz val="11"/>
        <color indexed="8"/>
        <rFont val="Calibri"/>
        <family val="2"/>
      </rPr>
      <t xml:space="preserve"> სსიპ აღსრულების ეროვნული ბიუროს</t>
    </r>
    <r>
      <rPr>
        <b/>
        <sz val="14"/>
        <color indexed="8"/>
        <rFont val="Calibri"/>
        <family val="2"/>
      </rPr>
      <t xml:space="preserve"> მიერ მოხმარებული საწვავის შესახებ </t>
    </r>
    <r>
      <rPr>
        <u/>
        <sz val="11"/>
        <color indexed="8"/>
        <rFont val="Calibri"/>
        <family val="2"/>
      </rPr>
      <t>31.12.2014</t>
    </r>
    <r>
      <rPr>
        <b/>
        <sz val="14"/>
        <color indexed="8"/>
        <rFont val="Calibri"/>
        <family val="2"/>
      </rPr>
      <t xml:space="preserve"> მდგომარეობით</t>
    </r>
  </si>
  <si>
    <r>
      <t xml:space="preserve">ინფორმაცია </t>
    </r>
    <r>
      <rPr>
        <sz val="11"/>
        <color indexed="8"/>
        <rFont val="Calibri"/>
        <family val="2"/>
      </rPr>
      <t>(</t>
    </r>
    <r>
      <rPr>
        <u/>
        <sz val="11"/>
        <color indexed="8"/>
        <rFont val="Calibri"/>
        <family val="2"/>
      </rPr>
      <t>სსიპ აღსრულების ეროვნული ბიურო)</t>
    </r>
    <r>
      <rPr>
        <b/>
        <sz val="14"/>
        <color indexed="8"/>
        <rFont val="Calibri"/>
        <family val="2"/>
      </rPr>
      <t xml:space="preserve">-ის ბალანსზე  რიცხული უძრავი ქონების შესახებ </t>
    </r>
    <r>
      <rPr>
        <sz val="11"/>
        <color indexed="8"/>
        <rFont val="Calibri"/>
        <family val="2"/>
      </rPr>
      <t xml:space="preserve"> (31.12.2014)</t>
    </r>
    <r>
      <rPr>
        <sz val="14"/>
        <color indexed="8"/>
        <rFont val="Calibri"/>
        <family val="2"/>
      </rPr>
      <t xml:space="preserve"> </t>
    </r>
    <r>
      <rPr>
        <b/>
        <sz val="14"/>
        <color indexed="8"/>
        <rFont val="Calibri"/>
        <family val="2"/>
      </rPr>
      <t>მდგომარეობით</t>
    </r>
  </si>
  <si>
    <t>კონსოლიდირებული ტენდერი</t>
  </si>
  <si>
    <t>არა</t>
  </si>
  <si>
    <t>გამარტივებული შესყიდვა</t>
  </si>
  <si>
    <t>I</t>
  </si>
  <si>
    <t>ელექტრონული ტენდერი</t>
  </si>
  <si>
    <t>კი</t>
  </si>
  <si>
    <t>გამარტივებული ელექტრონული ტენდერი</t>
  </si>
  <si>
    <t>II</t>
  </si>
  <si>
    <t>შპს მაგთიკომი</t>
  </si>
  <si>
    <t>მანქანების დაზღვევა</t>
  </si>
  <si>
    <t>შპს ლუკოილ ჯორჯია</t>
  </si>
  <si>
    <t>სსიპ დაცვის პოლიციის დეპარტამენტი</t>
  </si>
  <si>
    <t>სსიპ საჯარო რეესტრის ეროვნული სააგენტო</t>
  </si>
  <si>
    <t>სსიპ იუსტიციის სახლი</t>
  </si>
  <si>
    <t>იუსტიციის სახლის მომსახურება</t>
  </si>
  <si>
    <t>შპს აიფიემ კვლევები</t>
  </si>
  <si>
    <t>ინდ. მეწარმე მარინე გვარამაძე</t>
  </si>
  <si>
    <t>შპს ხალიბი 99</t>
  </si>
  <si>
    <t>შპს იბერიასერვისი</t>
  </si>
  <si>
    <t>შკოდების შეკეთება</t>
  </si>
  <si>
    <t>თარგმნა</t>
  </si>
  <si>
    <t>საწმენდი ტილოები</t>
  </si>
  <si>
    <t>მუყაოს ყუთები</t>
  </si>
  <si>
    <t>შპს ბათავტო-23</t>
  </si>
  <si>
    <t>შპს იმპერია 2009</t>
  </si>
  <si>
    <t>შპს გორი სიტი</t>
  </si>
  <si>
    <t>შპს რერა</t>
  </si>
  <si>
    <t>შპს ელდა</t>
  </si>
  <si>
    <t>შპს მაქცია</t>
  </si>
  <si>
    <t>შპს დიო</t>
  </si>
  <si>
    <t>შპს ტოიოტა ცენტრი თბილისი</t>
  </si>
  <si>
    <t>შპს პროგრესი</t>
  </si>
  <si>
    <t>შპს პარაგონი</t>
  </si>
  <si>
    <t>შპს თეგეტა მოტორსი</t>
  </si>
  <si>
    <t>შპს სადაზღვევო კომპანია ალფა</t>
  </si>
  <si>
    <t>თანამშრომელთა ჯანმრთელობის დაზღვევა</t>
  </si>
  <si>
    <t>ინდ. მეწარმე გიორგი კანდელაკი - ვესტა</t>
  </si>
  <si>
    <t>საკანცელარიო საქონელი</t>
  </si>
  <si>
    <t>შპს ინტელექტი</t>
  </si>
  <si>
    <t>შპს კვესი ჯგუფი</t>
  </si>
  <si>
    <t>პოლიციის ფორმები</t>
  </si>
  <si>
    <t>ნათურები</t>
  </si>
  <si>
    <t>შპს გურია ავტოპარკი</t>
  </si>
  <si>
    <t>სიტი-პარკის მომსახურება</t>
  </si>
  <si>
    <t>შპს თიგო+</t>
  </si>
  <si>
    <t>სს გუდვილი</t>
  </si>
  <si>
    <t>სატენდერო და საკონკურსო განცხადებების გამოქვეყნება</t>
  </si>
  <si>
    <t>სსიპ იუსტიციის სასწავლო ცენტრი</t>
  </si>
  <si>
    <t>საოფისე ავეჯი</t>
  </si>
  <si>
    <t>შპს არქთრეიდი</t>
  </si>
  <si>
    <t>ინგლისურის კურსი</t>
  </si>
  <si>
    <t>სტაჟიორების ტესტირება</t>
  </si>
  <si>
    <t>შპს კავკასია პლიუსი</t>
  </si>
  <si>
    <t>ფოთის იუსტიციის სახლის სამშენებლო სამუშაოები</t>
  </si>
  <si>
    <t>შპს "პრიზმა"</t>
  </si>
  <si>
    <t>8 ცალი მაღალი გამავლობის მსუბუქი ავტომობილი</t>
  </si>
  <si>
    <t>სს ფრანს ავტო</t>
  </si>
  <si>
    <t>შპს ფორსი</t>
  </si>
  <si>
    <t>შპს ხილეული წყლები</t>
  </si>
  <si>
    <t>სსიპ 112</t>
  </si>
  <si>
    <t>შპს სპეცავტოსადგომი</t>
  </si>
  <si>
    <t>პოლიციის ბათინკები</t>
  </si>
  <si>
    <t>შპს "უსაფრთხო მსოფლიო"</t>
  </si>
  <si>
    <t>ფოტოაპარატები</t>
  </si>
  <si>
    <t>ამწე-კალათის დაქირავება</t>
  </si>
  <si>
    <t>სასმელები</t>
  </si>
  <si>
    <t>გამ. შესყიდვა</t>
  </si>
  <si>
    <t>I, II, III, IV</t>
  </si>
  <si>
    <t>ზღვრების შესაბამისად</t>
  </si>
  <si>
    <t>კონს. შესყიდვა</t>
  </si>
  <si>
    <t>ბენზინი და დიზელი</t>
  </si>
  <si>
    <t>წარმოამდგენლობითი ხარჯები</t>
  </si>
  <si>
    <t>გამ. ელ. ტენდერი</t>
  </si>
  <si>
    <t>უნიფორმები</t>
  </si>
  <si>
    <t>ხელთათმანები</t>
  </si>
  <si>
    <t>საჩუქრები</t>
  </si>
  <si>
    <t>პარკები ნაგვისთვის</t>
  </si>
  <si>
    <t>იარაღის მიღება-ჩაბარების სარეგისტრაციო ჟურნალები, ბლოკნოტები</t>
  </si>
  <si>
    <t>I, II</t>
  </si>
  <si>
    <t>შრედერი</t>
  </si>
  <si>
    <t>კარტრიჯები</t>
  </si>
  <si>
    <t>საბეჭდი ქაღალდი</t>
  </si>
  <si>
    <t>დესკტოპ კომპიუტერები იუსტიციის სახლისთვის</t>
  </si>
  <si>
    <t>კომპიუტერული ტექნიკა იუსტიციის სახლისთვის</t>
  </si>
  <si>
    <t>ელ. ტენდერი</t>
  </si>
  <si>
    <t>მცირეფასიანი კომპიუტერული ტექნიკა</t>
  </si>
  <si>
    <t>კომპიუტერული ტექნიკა</t>
  </si>
  <si>
    <t>მანქანის აკუმულატორები</t>
  </si>
  <si>
    <t>ტელე-ვიდეო-აუდიო ტექნიკა იუსტიციის სახლისთვის</t>
  </si>
  <si>
    <t>ყურსასმენები, ტელევიზორი</t>
  </si>
  <si>
    <t>Wi-Fi როუტერი იუსტიციის სახლისთვის</t>
  </si>
  <si>
    <t>IP ტელეფონი</t>
  </si>
  <si>
    <t>IP ტელეფონები იუსტიციის სახლისთვის</t>
  </si>
  <si>
    <t>UTP კაბელები</t>
  </si>
  <si>
    <t>IP ტელეფონები ბიუროსთვის</t>
  </si>
  <si>
    <t>ჰიგიენური ქაღალდი და საპონი</t>
  </si>
  <si>
    <t>მანქანები</t>
  </si>
  <si>
    <t>საგზაო ნიშნები</t>
  </si>
  <si>
    <t>დიჯიპასები</t>
  </si>
  <si>
    <t>რიგის მარეგულირებელი სისტემა იუსტიციის სახლისთვის</t>
  </si>
  <si>
    <t>სათამაშოები</t>
  </si>
  <si>
    <t>პროექტორი იუსტიციის სახლისთვის</t>
  </si>
  <si>
    <t>I, II, III</t>
  </si>
  <si>
    <t>ავეჯი იუსტიციის სახლისთვის</t>
  </si>
  <si>
    <t>სტელაჟები იუსტიციის სახლისთვის</t>
  </si>
  <si>
    <t>მრავალწლიანი ხელშეკრულება</t>
  </si>
  <si>
    <t>ბანერი იუსტიციის სახლისთვის</t>
  </si>
  <si>
    <t>ცოცხები, ჯაგრისები</t>
  </si>
  <si>
    <t>აბრები, ბანერები</t>
  </si>
  <si>
    <t>ნოხები მანქანებისთვის</t>
  </si>
  <si>
    <t>საოჯახო ტექნიკა</t>
  </si>
  <si>
    <t>საოჯახო ტექნიკა იუსტიციის სახლისთვის</t>
  </si>
  <si>
    <t>საწმენდ-სახეხი საშუალებები</t>
  </si>
  <si>
    <t>სამეურნეო საქონელი</t>
  </si>
  <si>
    <t>ლიფტი ფოთის იუსტიციის სახლისთვის</t>
  </si>
  <si>
    <t>წყლის დისპენსერები</t>
  </si>
  <si>
    <t>დისპენსერები იუსტიციის სახლისთვის</t>
  </si>
  <si>
    <t>მტვერსასრუტები</t>
  </si>
  <si>
    <t>სივრცის გადამღობი ბოძები ლენტით იუსტიციის სახლისთვის</t>
  </si>
  <si>
    <t>იუსტიციის სახლის სამშენებლო სამუშაოები</t>
  </si>
  <si>
    <t>ბიუროს ოფისების რემონტი</t>
  </si>
  <si>
    <t>ექსკლუზივი</t>
  </si>
  <si>
    <t>ორის მენეჯერის განახლება</t>
  </si>
  <si>
    <t>პრეზ. ან მთავრ. სამართლებლივი აქტი</t>
  </si>
  <si>
    <t>5 წლამდე ასაკის მანქანების შეკეთება</t>
  </si>
  <si>
    <t>პრინტერების და კარტრიჯების აღდგენა</t>
  </si>
  <si>
    <t>ელ. მექანიკური სისტემების მოვლა-შეკეთება</t>
  </si>
  <si>
    <t>თანამშრომლების ტრანსპორტირება</t>
  </si>
  <si>
    <t>სააღსრულებლოდ მიქცეული მანქანების გადაყვანა და შენახვა</t>
  </si>
  <si>
    <t>ფიქსირებული ქსელის სააბონენტო</t>
  </si>
  <si>
    <t>ფიჭური კავშირგაბმულობა</t>
  </si>
  <si>
    <t>ხარისხის გაუარესება</t>
  </si>
  <si>
    <t>ფიქსირებული ქსელი</t>
  </si>
  <si>
    <t>2014 წლის დეკემბრის თვის მომსახურება</t>
  </si>
  <si>
    <t>კონკურსი</t>
  </si>
  <si>
    <t>მიშენების საპროექტო</t>
  </si>
  <si>
    <t>იუსტიციის სახლების საპროექტო მომსახურება</t>
  </si>
  <si>
    <t>საკადასტრო აზომვები</t>
  </si>
  <si>
    <t>ნორმატიული აქტით დადგენილი გადასახდელები</t>
  </si>
  <si>
    <t>მანქანების შეფასება</t>
  </si>
  <si>
    <t>მანქანების გადაფორმება</t>
  </si>
  <si>
    <t>საკანონმდებლო მაცნეს მომსახურება</t>
  </si>
  <si>
    <t>ელ.აუქციონის მომსახურება</t>
  </si>
  <si>
    <t>საჯარო რეესტრის მომსახურება</t>
  </si>
  <si>
    <t>საკონსულტაციო მომსახურება</t>
  </si>
  <si>
    <t>ვაკანსიებთან დაკავშირებული მომსახურება</t>
  </si>
  <si>
    <t>ბეჭდვითი მომსახურებები</t>
  </si>
  <si>
    <t>ტრენინგები და ტესტირებები</t>
  </si>
  <si>
    <t>სარეკლამო რგოლების დამზადება</t>
  </si>
  <si>
    <t>რეკლამის განთავსება</t>
  </si>
  <si>
    <t>კაბელური ტელევიზია</t>
  </si>
  <si>
    <t>საქართველოს იუსტიციის სამინისტროს სსიპ აღსრულების ეროვნული ბიუროს სახელმწიფო შესყიდვების წლიური გეგმა 31.03.15-ის მდგომარეობით</t>
  </si>
  <si>
    <t>ქართუ</t>
  </si>
  <si>
    <t>ბენზინი "პრემიუმი"</t>
  </si>
  <si>
    <t>შპს რომპეროლ საქართველო</t>
  </si>
  <si>
    <t>დიზელი PPM 50 ან მეტი</t>
  </si>
  <si>
    <t>სსიპ სმართ ლოჯიქ</t>
  </si>
  <si>
    <t>სერვისების მოწოდება და IT მხარდაჭერის მომსახურება</t>
  </si>
  <si>
    <t xml:space="preserve">მედია-მონიტორინგის მომსახურება </t>
  </si>
  <si>
    <t>სს სილქნეტი</t>
  </si>
  <si>
    <t>ინტერნეტი</t>
  </si>
  <si>
    <t>საქალაქო სატელეფონო (სატელეკომუნიკაციო მომსახურება) მომსახურება</t>
  </si>
  <si>
    <t>საერთაშორისო, საქალაქთაშორისო და მობილურ ოპერატორებთან დამაკავშირებელი სატელეფონო მომსახურება</t>
  </si>
  <si>
    <t>კაბელური ტელევიზიით მომსახურება</t>
  </si>
  <si>
    <t>სამთავრობო ქსელი</t>
  </si>
  <si>
    <t>არამექს ჯორჯია</t>
  </si>
  <si>
    <t>სწრაფი საერთაშორისო ფოსტა</t>
  </si>
  <si>
    <t>აღსასრულებლად მიქცეული ავტოსატრანსპორტო საშუალებების ავტოსადგომზე გადაყვანა ან/და შენახვა</t>
  </si>
  <si>
    <t>ირინე ჭუმბურიძე</t>
  </si>
  <si>
    <t>საკონკურსო კომისიის წევრი</t>
  </si>
  <si>
    <t>საჯარო რეესტრი</t>
  </si>
  <si>
    <t>საჯარო რეესტრის კანცელარიის პროგრამა</t>
  </si>
  <si>
    <t>სსიპ საქართველოს საკანონმდებლო მაცნე</t>
  </si>
  <si>
    <t>ი.მ. შუქური მელითაური - სასკოლო ინვენტარი</t>
  </si>
  <si>
    <t>არქივის საპროექტო</t>
  </si>
  <si>
    <t>საქართველოს ფინანსთა სამინისტროს მომსახურების სააგენტო</t>
  </si>
  <si>
    <t>ქონების  განკარგვის - რეალიზაციის ან სარგებლობის უფლებით გადაცემის  ხელშეწყობა ვებ–გვერდის www.eauction.ge  საშუალებით</t>
  </si>
  <si>
    <t>შსს მომსახურების სააგენტო</t>
  </si>
  <si>
    <t>ავტომანქანების შეფასება-გადაფორმება</t>
  </si>
  <si>
    <t>კაბურები</t>
  </si>
  <si>
    <t>ჩურჩხელები</t>
  </si>
  <si>
    <t>150 სტაჟიორის ტესტირება</t>
  </si>
  <si>
    <t>შპს GBF GROUP</t>
  </si>
  <si>
    <t>კარების საკეტები</t>
  </si>
  <si>
    <t>leptopebis canTebi</t>
  </si>
  <si>
    <t>შპს "კონტური"</t>
  </si>
  <si>
    <t>ბეჭდვა</t>
  </si>
  <si>
    <t>Sky group</t>
  </si>
  <si>
    <t>სისტემები</t>
  </si>
  <si>
    <t>ტესტირება</t>
  </si>
  <si>
    <t>შპს ნს სტუდიო NS STUDIO</t>
  </si>
  <si>
    <t>ლაგოდეხის იუსტიციის საპროექტო</t>
  </si>
  <si>
    <t>შპს ჯოკო</t>
  </si>
  <si>
    <t>rerestornis momsaxureba</t>
  </si>
  <si>
    <t>სამუშაო შეხვედრის ორგანიზება</t>
  </si>
  <si>
    <t>ტრენინგი</t>
  </si>
  <si>
    <t>შპს "ტრანსლიდერი"</t>
  </si>
  <si>
    <t>მიკროავტობუსის დაქირავება</t>
  </si>
  <si>
    <t>ფოთის იუსტიციის სახლის კონსტრუქციული პროექტის კორექტირება</t>
  </si>
  <si>
    <t>საინფორმაციო მომსახურება (08)</t>
  </si>
  <si>
    <t>რეგიონების რემონტი</t>
  </si>
  <si>
    <t>შპს ტექ-სერვისი+</t>
  </si>
  <si>
    <t>ლიფტის მიწოდება-მონტაჟი ფოთის იუსტიციის სახლისთვის</t>
  </si>
  <si>
    <t xml:space="preserve">ინდ. მეწარმე თამაზ ტეფნაძე </t>
  </si>
  <si>
    <t>ინდ. მეწარმე გიორგი შარიაშვილი</t>
  </si>
  <si>
    <t>შპს "ბოჰემა 2012"</t>
  </si>
  <si>
    <t>ვახშმით გამანსპიძლება</t>
  </si>
  <si>
    <t>სსიპ საქართველოს ეროვნული მუზეუმი</t>
  </si>
  <si>
    <t>ეროვნული მუზეუმის ოქროს ფონდის დათვალიერება</t>
  </si>
  <si>
    <t>შპს"მშრალი ხიდი 2011"</t>
  </si>
  <si>
    <t>ფარდაგი</t>
  </si>
  <si>
    <t>შპს printer.ge</t>
  </si>
  <si>
    <t>იარაღის მიღება-ჩაბარების სარეგისტრაციო ჟურნალები</t>
  </si>
  <si>
    <t>შპს "მაგთიკომი"</t>
  </si>
  <si>
    <t>კორპორატიული სატელეფონო მომსახურება</t>
  </si>
  <si>
    <t>შპს "ჯეო თაირს"</t>
  </si>
  <si>
    <t>ზამთრის საბურავები</t>
  </si>
  <si>
    <t>შპს "ჯი თი მოტორსი"</t>
  </si>
  <si>
    <t>10 ცალი მაღალი გამავლობის მსუბუქი ავტომობილი</t>
  </si>
  <si>
    <t>შპს "კევალი"</t>
  </si>
  <si>
    <t>გამასპინძლება</t>
  </si>
  <si>
    <t>"ISET"</t>
  </si>
  <si>
    <t>შეხვედრის ორგანიზება</t>
  </si>
  <si>
    <t>შპს "დანი"</t>
  </si>
  <si>
    <t>რესტორნის მომსახურება</t>
  </si>
  <si>
    <t>ფ/პ იოსებ ელიზბარაშვილი</t>
  </si>
  <si>
    <t>toyota camry ტექ.მომსახურება და შეკეთება</t>
  </si>
  <si>
    <t>დამაგრძელებელი</t>
  </si>
  <si>
    <t>შპს "ალტა"</t>
  </si>
  <si>
    <t>UTP კაბელი</t>
  </si>
  <si>
    <t>შპს ალტა</t>
  </si>
  <si>
    <t>ფოტოაპარატი</t>
  </si>
  <si>
    <t>შპს"პისიშოპ.ჯი"</t>
  </si>
  <si>
    <t>ყურსასმენები</t>
  </si>
  <si>
    <t>შპს "ენ-ჯი-თი ჯგუფი"</t>
  </si>
  <si>
    <t>რიგის მარეგულირებელი სისტემის ტექნიკური მომსახურება</t>
  </si>
  <si>
    <t>შპს "ლობო"</t>
  </si>
  <si>
    <t>მანქანების ტექ. მომსახურება და შეკეთება</t>
  </si>
  <si>
    <t>აღსასრულებლად მიქცეული ავტოსატრანსპორტო საშუალებების ავტოსადგომზე შენახვა</t>
  </si>
  <si>
    <t>შპს"სტრადა მოტორსი"</t>
  </si>
  <si>
    <t>fiat doblo შეკეთება და ტექნ. მომსახურება</t>
  </si>
  <si>
    <t>შპს "ლუმენი"</t>
  </si>
  <si>
    <t>ციმციმები</t>
  </si>
  <si>
    <t>toyota camry ტექ.მომსახურება</t>
  </si>
  <si>
    <t>შპს "პრესიჟენ ავტო სერვისი"</t>
  </si>
  <si>
    <t>mitsubishi canter, BVB 388 ტექნიკ. დათვალიერება და შეკეთება</t>
  </si>
  <si>
    <t>შპს კავკასუს მოტორსი</t>
  </si>
  <si>
    <t>5 ცალი პიკაპი - mitsubishi L200</t>
  </si>
  <si>
    <t>კევალი</t>
  </si>
  <si>
    <t>ISET</t>
  </si>
  <si>
    <t>ბლოკნოტები</t>
  </si>
  <si>
    <t>პოლიციელთა საცეცხლე მომზადება</t>
  </si>
  <si>
    <t>ვენის ტიპის ავტომობილი</t>
  </si>
  <si>
    <t>GPS მონიტორინგი</t>
  </si>
  <si>
    <t>იუსტიციის სასწავლო ცენტრი</t>
  </si>
  <si>
    <t>ბედნიერა თეთრაძე</t>
  </si>
  <si>
    <t>სარემონტო სამუშაოები</t>
  </si>
  <si>
    <t>კარტრიჯების აღდგენა, კომბაინების შეკეთება</t>
  </si>
  <si>
    <t>სს სადაზღვევო კომპანია კოპენბური</t>
  </si>
  <si>
    <t>შპს ტრანს კრეატივი</t>
  </si>
  <si>
    <t>ფაეტონი</t>
  </si>
  <si>
    <t>შპს "კავკასუს მოტორსი"</t>
  </si>
  <si>
    <t>პიკაპების შეკეთება</t>
  </si>
  <si>
    <t>დაბურვა</t>
  </si>
  <si>
    <t>საკაბელო ტელევიზია</t>
  </si>
  <si>
    <t>დასტიკერება</t>
  </si>
  <si>
    <t>ალტა</t>
  </si>
  <si>
    <t>UTP კაბელი 3 მეტრიანები</t>
  </si>
  <si>
    <t>ულტრა</t>
  </si>
  <si>
    <t>UTP კაბელი 5 მეტრიანები</t>
  </si>
  <si>
    <t>ივანე ქურასბედიანი</t>
  </si>
  <si>
    <t>ხმის ჩაწერა</t>
  </si>
  <si>
    <t>გუდვილი</t>
  </si>
  <si>
    <t>შპს მასტერპაკი</t>
  </si>
  <si>
    <t>თერმოგრაფიული ქაღალდი</t>
  </si>
  <si>
    <t>შპს "ვიდიჯი გრუპი"</t>
  </si>
  <si>
    <t>ქაღალდები</t>
  </si>
  <si>
    <t xml:space="preserve">სააგენტო სერვის ცენტრი ტგმ </t>
  </si>
  <si>
    <t>საკადასტრო</t>
  </si>
  <si>
    <t>კომპიუტერები</t>
  </si>
  <si>
    <t>ფრესკო</t>
  </si>
  <si>
    <t>საწმენდი საშუალებები</t>
  </si>
  <si>
    <t>ნაგვის პარკები</t>
  </si>
  <si>
    <t>შპს მეჯიკ კომპანი</t>
  </si>
  <si>
    <t>შპს კაპიტალ საინ ტრეიდი</t>
  </si>
  <si>
    <t>ბიუროს ლოგო სახურავზე</t>
  </si>
  <si>
    <t>შემფასებელთა და ექსპერტთა პროფესიული განვითარების ცენტრი</t>
  </si>
  <si>
    <t>შემფასებლის სერტიფიცირება</t>
  </si>
  <si>
    <t>მანქანის ნოხები</t>
  </si>
  <si>
    <t>რედ ფურშე</t>
  </si>
  <si>
    <t>სტუმრების ფურშეტით გამასპინძლება</t>
  </si>
  <si>
    <r>
      <rPr>
        <b/>
        <i/>
        <sz val="14"/>
        <color indexed="8"/>
        <rFont val="Calibri"/>
        <family val="2"/>
      </rPr>
      <t xml:space="preserve">ინფორმაცია სსიპ აღსრულების ეროვნული ბიუროს </t>
    </r>
    <r>
      <rPr>
        <b/>
        <sz val="14"/>
        <color indexed="8"/>
        <rFont val="Calibri"/>
        <family val="2"/>
      </rPr>
      <t>მიერ 01.01.15-დან 31.03.2015-მდე სარეკლამო რგოლების განთავსების მომსახურების სახელმწიფო შესყიდვის შესახებ</t>
    </r>
  </si>
  <si>
    <t>2015/15</t>
  </si>
  <si>
    <t>E1</t>
  </si>
  <si>
    <t>25/2</t>
  </si>
  <si>
    <t>26</t>
  </si>
  <si>
    <t>E2</t>
  </si>
  <si>
    <t>გამარტივებული  ელექტრონული ტენდერი</t>
  </si>
  <si>
    <t>სიდას პროექტის ფარგლებში სტუმრად მყოფი დელეგაციის წევრების ვახშმით გამასპინძლება</t>
  </si>
  <si>
    <t>რენოების ტექნიკური მომსახურება</t>
  </si>
  <si>
    <t>შპს "რეილაითი"</t>
  </si>
  <si>
    <t>სსიპ საქართველოს  შსს აკადემია</t>
  </si>
  <si>
    <t>სს ჰიუნდაი ავტო საქართველო</t>
  </si>
  <si>
    <t>შპს "ბორან ლაითი"</t>
  </si>
  <si>
    <t>შპს "პოლიგრაფი"</t>
  </si>
  <si>
    <t>შპს "არტკონტური"</t>
  </si>
  <si>
    <r>
      <t xml:space="preserve">ინფორმაცია საქართველოს იუსტიციის სამინისტროს სსიპ აღსრულების ეროვნული ბიუროს </t>
    </r>
    <r>
      <rPr>
        <b/>
        <sz val="14"/>
        <color indexed="8"/>
        <rFont val="Calibri"/>
        <family val="2"/>
      </rPr>
      <t>მიერ  სახელმწიფო შესყიდვების წლიური გეგმის ფარგლებში  01.01.15-დან 3</t>
    </r>
    <r>
      <rPr>
        <b/>
        <sz val="14"/>
        <color indexed="8"/>
        <rFont val="Calibri"/>
        <family val="2"/>
      </rPr>
      <t>1.03.15</t>
    </r>
    <r>
      <rPr>
        <b/>
        <sz val="14"/>
        <color indexed="8"/>
        <rFont val="Calibri"/>
        <family val="2"/>
      </rPr>
      <t>-მდე განხორციელებული სახელმწიფო შესყიდვების შესახებ</t>
    </r>
  </si>
  <si>
    <t>ქ. ლაგოდეხში ზაქათალას ქუჩა -არასასოფლო სამეურნეო დანიშნულების მიწის ნაკვეთი</t>
  </si>
  <si>
    <t>ქ. ქუთაისი ირ. აბაშიძის გამზ. #20 მდებარე შენობა-ნაგებობა</t>
  </si>
  <si>
    <t>საქართველოს იუსტიციის სამინისტრო</t>
  </si>
  <si>
    <t xml:space="preserve">ქ. ყვარელი ი. ჭავჭავაძის ქ. მიმდებარეარსებული არასასოფლო-სამეურნეო დანიშნულების მიწის ნაკვეთი მასზე განლაგებული შენობა-ნაგებობა #1 </t>
  </si>
  <si>
    <t>4327 კვ მ.</t>
  </si>
  <si>
    <t>ქ. გორში, გურამიშვილის ქუჩა #5 მიმდებარედ არსებული არასასოფლო-სამეურნეო დანიშნულების მიწის ნაკვეთი მასზე განლაგებული #1;#2;#3 და #4 შენობებით</t>
  </si>
  <si>
    <t>4622 კვ მ.</t>
  </si>
  <si>
    <t>ინფორმაცია სსიპ აღსრულების ეროვნული ბიუროს  მიერ   სარგებლობის უფლებით გადაცემული ქონების შესახებ 31.03.2015 მდგომარეობით</t>
  </si>
  <si>
    <r>
      <t>სსიპ აღსრულების ეროვნული ბიუროს</t>
    </r>
    <r>
      <rPr>
        <b/>
        <sz val="14"/>
        <color indexed="8"/>
        <rFont val="Sylfaen"/>
        <family val="1"/>
      </rPr>
      <t xml:space="preserve"> 2015 წლის დამტკიცებული და დაზუსტებული ბიუჯეტები და მათი შესრულება დაფინანსების წყაროების მიხედვით 31.03.2015 მდგომარეობით</t>
    </r>
  </si>
  <si>
    <r>
      <t xml:space="preserve">ინფორმაცია სსიპ აღსრულების ეროვნული ბიუროს მიერ  </t>
    </r>
    <r>
      <rPr>
        <u/>
        <sz val="14"/>
        <color indexed="8"/>
        <rFont val="Calibri"/>
        <family val="2"/>
      </rPr>
      <t>(</t>
    </r>
    <r>
      <rPr>
        <b/>
        <sz val="14"/>
        <color indexed="8"/>
        <rFont val="Calibri"/>
        <family val="2"/>
      </rPr>
      <t>შრომის ანაზღაურებაზე გაწეული ხარჯების შესახებ 31.03.2015 მდგომარეობით)</t>
    </r>
  </si>
  <si>
    <t xml:space="preserve">ინფორმაცია სსიპ აღსრულების ეროვნული ბიუროს მიერ მივლინებაზე გაწეული ხარჯების შესახებ 31.03.2015 მდგომარეობით  </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</si>
</sst>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43" formatCode="_(* #,##0.00_);_(* \(#,##0.00\);_(* &quot;-&quot;??_);_(@_)"/>
    <numFmt numFmtId="164" formatCode="_-* #,##0.00\ _L_a_r_i_-;\-* #,##0.00\ _L_a_r_i_-;_-* &quot;-&quot;??\ _L_a_r_i_-;_-@_-"/>
    <numFmt numFmtId="165" formatCode="#,##0.0\ _G_E_L"/>
    <numFmt numFmtId="166" formatCode="#,##0.0"/>
    <numFmt numFmtId="167" formatCode="_(* #,##0_);_(* \(#,##0\);_(* &quot;-&quot;??_);_(@_)"/>
    <numFmt numFmtId="168" formatCode="_(* #,##0.0_);_(* \(#,##0.0\);_(* &quot;-&quot;??_);_(@_)"/>
    <numFmt numFmtId="169" formatCode="_(* #,##0.0_);_(* \(#,##0.0\);_(* &quot;-&quot;?_);_(@_)"/>
    <numFmt numFmtId="170" formatCode="_-* #,##0.0\ _L_a_r_i_-;\-* #,##0.0\ _L_a_r_i_-;_-* &quot;-&quot;??\ _L_a_r_i_-;_-@_-"/>
    <numFmt numFmtId="171" formatCode="_-* #,##0.0\ _L_a_r_i_-;\-* #,##0.0\ _L_a_r_i_-;_-* &quot;-&quot;?\ _L_a_r_i_-;_-@_-"/>
    <numFmt numFmtId="172" formatCode="_(* #,##0.00000_);_(* \(#,##0.00000\);_(* &quot;-&quot;??_);_(@_)"/>
    <numFmt numFmtId="173" formatCode="#,###,###,##0.00;\-#,###,###,##0.00;#"/>
  </numFmts>
  <fonts count="61">
    <font>
      <sz val="11"/>
      <color theme="1"/>
      <name val="Calibri"/>
      <family val="2"/>
      <scheme val="minor"/>
    </font>
    <font>
      <sz val="11"/>
      <color indexed="8"/>
      <name val="Calibri"/>
      <family val="2"/>
    </font>
    <font>
      <b/>
      <sz val="8"/>
      <name val="Sylfaen"/>
      <family val="1"/>
    </font>
    <font>
      <b/>
      <sz val="8"/>
      <name val="Arial"/>
      <family val="2"/>
    </font>
    <font>
      <b/>
      <sz val="8"/>
      <name val="LitNusx"/>
      <family val="2"/>
    </font>
    <font>
      <sz val="8"/>
      <name val="Arial"/>
      <family val="2"/>
    </font>
    <font>
      <i/>
      <sz val="8"/>
      <name val="LitNusx"/>
      <family val="2"/>
    </font>
    <font>
      <i/>
      <sz val="8"/>
      <name val="Sylfaen"/>
      <family val="1"/>
    </font>
    <font>
      <b/>
      <sz val="10"/>
      <name val="Sylfaen"/>
      <family val="1"/>
    </font>
    <font>
      <sz val="10"/>
      <color indexed="8"/>
      <name val="Calibri"/>
      <family val="2"/>
    </font>
    <font>
      <b/>
      <sz val="10"/>
      <color indexed="8"/>
      <name val="Calibri"/>
      <family val="2"/>
    </font>
    <font>
      <b/>
      <sz val="14"/>
      <color indexed="8"/>
      <name val="Calibri"/>
      <family val="2"/>
    </font>
    <font>
      <sz val="14"/>
      <color indexed="8"/>
      <name val="Calibri"/>
      <family val="2"/>
    </font>
    <font>
      <b/>
      <i/>
      <sz val="14"/>
      <color indexed="8"/>
      <name val="Calibri"/>
      <family val="2"/>
    </font>
    <font>
      <u/>
      <sz val="11"/>
      <color indexed="8"/>
      <name val="Calibri"/>
      <family val="2"/>
    </font>
    <font>
      <b/>
      <u/>
      <sz val="11"/>
      <color indexed="8"/>
      <name val="Calibri"/>
      <family val="2"/>
    </font>
    <font>
      <u/>
      <sz val="14"/>
      <color indexed="8"/>
      <name val="Calibri"/>
      <family val="2"/>
    </font>
    <font>
      <sz val="10"/>
      <name val="LitNusx"/>
      <family val="2"/>
    </font>
    <font>
      <b/>
      <sz val="10"/>
      <name val="Arial"/>
      <family val="2"/>
    </font>
    <font>
      <b/>
      <u/>
      <sz val="14"/>
      <color indexed="8"/>
      <name val="Calibri"/>
      <family val="2"/>
    </font>
    <font>
      <sz val="10"/>
      <name val="Arial"/>
      <family val="2"/>
    </font>
    <font>
      <sz val="10"/>
      <name val="Sylfaen"/>
      <family val="1"/>
    </font>
    <font>
      <b/>
      <sz val="14"/>
      <color indexed="8"/>
      <name val="Sylfaen"/>
      <family val="1"/>
    </font>
    <font>
      <b/>
      <i/>
      <sz val="12"/>
      <color indexed="8"/>
      <name val="Calibri"/>
      <family val="2"/>
    </font>
    <font>
      <b/>
      <sz val="11"/>
      <color indexed="8"/>
      <name val="Calibri"/>
      <family val="2"/>
    </font>
    <font>
      <sz val="8"/>
      <color indexed="8"/>
      <name val="Calibri"/>
      <family val="2"/>
    </font>
    <font>
      <sz val="10"/>
      <color indexed="8"/>
      <name val="Sylfaen"/>
      <family val="1"/>
    </font>
    <font>
      <b/>
      <sz val="10"/>
      <color indexed="8"/>
      <name val="Sylfaen"/>
      <family val="1"/>
    </font>
    <font>
      <b/>
      <sz val="8"/>
      <color indexed="8"/>
      <name val="Calibri"/>
      <family val="2"/>
    </font>
    <font>
      <sz val="12"/>
      <name val="Arial"/>
      <family val="2"/>
    </font>
    <font>
      <sz val="11"/>
      <color theme="1"/>
      <name val="Calibri"/>
      <family val="2"/>
      <scheme val="minor"/>
    </font>
    <font>
      <b/>
      <sz val="11"/>
      <color theme="1"/>
      <name val="Calibri"/>
      <family val="2"/>
      <scheme val="minor"/>
    </font>
    <font>
      <sz val="10"/>
      <color theme="1"/>
      <name val="Calibri"/>
      <family val="2"/>
      <scheme val="minor"/>
    </font>
    <font>
      <b/>
      <sz val="10"/>
      <color theme="1"/>
      <name val="Calibri"/>
      <family val="2"/>
      <scheme val="minor"/>
    </font>
    <font>
      <sz val="8"/>
      <color theme="1"/>
      <name val="Calibri"/>
      <family val="2"/>
      <scheme val="minor"/>
    </font>
    <font>
      <sz val="14"/>
      <color theme="1"/>
      <name val="Calibri"/>
      <family val="2"/>
      <scheme val="minor"/>
    </font>
    <font>
      <b/>
      <sz val="11"/>
      <color theme="1"/>
      <name val="Calibri"/>
      <family val="2"/>
    </font>
    <font>
      <sz val="11"/>
      <color theme="1"/>
      <name val="არიალ"/>
    </font>
    <font>
      <b/>
      <sz val="11"/>
      <color theme="1"/>
      <name val="არიალ"/>
    </font>
    <font>
      <b/>
      <sz val="10"/>
      <color theme="1"/>
      <name val="Arial"/>
      <family val="2"/>
    </font>
    <font>
      <sz val="10"/>
      <name val="Calibri"/>
      <family val="2"/>
      <scheme val="minor"/>
    </font>
    <font>
      <b/>
      <sz val="10"/>
      <name val="Calibri"/>
      <family val="2"/>
      <scheme val="minor"/>
    </font>
    <font>
      <sz val="10"/>
      <color theme="1"/>
      <name val="Sylfaen"/>
      <family val="1"/>
    </font>
    <font>
      <b/>
      <sz val="10"/>
      <color rgb="FF000000"/>
      <name val="Sylfaen"/>
      <family val="1"/>
    </font>
    <font>
      <b/>
      <sz val="10"/>
      <color theme="1"/>
      <name val="Sylfaen"/>
      <family val="1"/>
    </font>
    <font>
      <b/>
      <i/>
      <sz val="10"/>
      <color theme="1"/>
      <name val="Sylfaen"/>
      <family val="1"/>
    </font>
    <font>
      <i/>
      <sz val="10"/>
      <color theme="1"/>
      <name val="Sylfaen"/>
      <family val="1"/>
    </font>
    <font>
      <sz val="10"/>
      <color rgb="FF000000"/>
      <name val="Sylfaen"/>
      <family val="1"/>
    </font>
    <font>
      <b/>
      <i/>
      <sz val="12"/>
      <color theme="1"/>
      <name val="Calibri"/>
      <family val="2"/>
      <scheme val="minor"/>
    </font>
    <font>
      <b/>
      <sz val="8"/>
      <color theme="1"/>
      <name val="Calibri"/>
      <family val="2"/>
      <scheme val="minor"/>
    </font>
    <font>
      <sz val="9"/>
      <color theme="1"/>
      <name val="Calibri"/>
      <family val="2"/>
      <scheme val="minor"/>
    </font>
    <font>
      <sz val="12"/>
      <color theme="1"/>
      <name val="Arial"/>
      <family val="2"/>
    </font>
    <font>
      <sz val="9"/>
      <color theme="1"/>
      <name val="Arial"/>
      <family val="2"/>
    </font>
    <font>
      <sz val="9.75"/>
      <color rgb="FF000000"/>
      <name val="Geo_Times"/>
      <family val="1"/>
    </font>
    <font>
      <sz val="9.75"/>
      <color rgb="FF000000"/>
      <name val="Calibri"/>
      <family val="2"/>
      <scheme val="minor"/>
    </font>
    <font>
      <sz val="11.25"/>
      <color rgb="FF000000"/>
      <name val="Geo_Times"/>
      <family val="1"/>
    </font>
    <font>
      <b/>
      <sz val="14"/>
      <color theme="1"/>
      <name val="Calibri"/>
      <family val="2"/>
      <scheme val="minor"/>
    </font>
    <font>
      <b/>
      <sz val="14"/>
      <color theme="1"/>
      <name val="Sylfaen"/>
      <family val="1"/>
    </font>
    <font>
      <b/>
      <sz val="8"/>
      <color theme="1"/>
      <name val="Sylfaen"/>
      <family val="1"/>
    </font>
    <font>
      <b/>
      <sz val="9"/>
      <color theme="1"/>
      <name val="Calibri"/>
      <family val="2"/>
      <scheme val="minor"/>
    </font>
    <font>
      <b/>
      <sz val="10"/>
      <color theme="1"/>
      <name val="Calibri"/>
      <family val="2"/>
    </font>
  </fonts>
  <fills count="9">
    <fill>
      <patternFill patternType="none"/>
    </fill>
    <fill>
      <patternFill patternType="gray125"/>
    </fill>
    <fill>
      <patternFill patternType="solid">
        <fgColor theme="3" tint="0.79998168889431442"/>
        <bgColor indexed="64"/>
      </patternFill>
    </fill>
    <fill>
      <patternFill patternType="solid">
        <fgColor theme="3" tint="0.79998168889431442"/>
        <bgColor indexed="8"/>
      </patternFill>
    </fill>
    <fill>
      <patternFill patternType="solid">
        <fgColor theme="0"/>
        <bgColor indexed="64"/>
      </patternFill>
    </fill>
    <fill>
      <patternFill patternType="solid">
        <fgColor theme="3" tint="0.79998168889431442"/>
        <bgColor rgb="FF000000"/>
      </patternFill>
    </fill>
    <fill>
      <patternFill patternType="solid">
        <fgColor rgb="FFFFFFFF"/>
        <bgColor indexed="64"/>
      </patternFill>
    </fill>
    <fill>
      <patternFill patternType="solid">
        <fgColor rgb="FFF4F4FF"/>
        <bgColor indexed="64"/>
      </patternFill>
    </fill>
    <fill>
      <patternFill patternType="solid">
        <fgColor rgb="FFFF000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thin">
        <color indexed="64"/>
      </bottom>
      <diagonal/>
    </border>
    <border>
      <left/>
      <right/>
      <top/>
      <bottom style="thin">
        <color indexed="64"/>
      </bottom>
      <diagonal/>
    </border>
    <border>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medium">
        <color indexed="64"/>
      </bottom>
      <diagonal/>
    </border>
  </borders>
  <cellStyleXfs count="3">
    <xf numFmtId="0" fontId="0" fillId="0" borderId="0"/>
    <xf numFmtId="43" fontId="30" fillId="0" borderId="0" applyFont="0" applyFill="0" applyBorder="0" applyAlignment="0" applyProtection="0"/>
    <xf numFmtId="0" fontId="20" fillId="0" borderId="0"/>
  </cellStyleXfs>
  <cellXfs count="312">
    <xf numFmtId="0" fontId="0" fillId="0" borderId="0" xfId="0"/>
    <xf numFmtId="165" fontId="3" fillId="0" borderId="1" xfId="1" applyNumberFormat="1" applyFont="1" applyFill="1" applyBorder="1" applyAlignment="1">
      <alignment horizontal="center" wrapText="1"/>
    </xf>
    <xf numFmtId="165" fontId="3" fillId="0" borderId="2" xfId="1" applyNumberFormat="1" applyFont="1" applyFill="1" applyBorder="1" applyAlignment="1">
      <alignment horizontal="center" wrapText="1"/>
    </xf>
    <xf numFmtId="165" fontId="5" fillId="0" borderId="1" xfId="1" applyNumberFormat="1" applyFont="1" applyFill="1" applyBorder="1" applyAlignment="1">
      <alignment horizontal="center" wrapText="1"/>
    </xf>
    <xf numFmtId="165" fontId="5" fillId="0" borderId="2" xfId="1" applyNumberFormat="1" applyFont="1" applyFill="1" applyBorder="1" applyAlignment="1">
      <alignment horizontal="center" wrapText="1"/>
    </xf>
    <xf numFmtId="165" fontId="5" fillId="0" borderId="3" xfId="1" applyNumberFormat="1" applyFont="1" applyFill="1" applyBorder="1" applyAlignment="1">
      <alignment horizontal="center" wrapText="1"/>
    </xf>
    <xf numFmtId="165" fontId="5" fillId="0" borderId="4" xfId="1" applyNumberFormat="1" applyFont="1" applyFill="1" applyBorder="1" applyAlignment="1">
      <alignment horizontal="center" wrapText="1"/>
    </xf>
    <xf numFmtId="0" fontId="9" fillId="0" borderId="1" xfId="0" applyFont="1" applyFill="1" applyBorder="1" applyAlignment="1" applyProtection="1">
      <alignment horizontal="center" vertical="center" wrapText="1"/>
    </xf>
    <xf numFmtId="0" fontId="9" fillId="0" borderId="2" xfId="0" applyFont="1" applyFill="1" applyBorder="1" applyAlignment="1" applyProtection="1">
      <alignment horizontal="center" vertical="center" wrapText="1"/>
    </xf>
    <xf numFmtId="0" fontId="10" fillId="2" borderId="5" xfId="0" applyFont="1" applyFill="1" applyBorder="1" applyAlignment="1" applyProtection="1">
      <alignment horizontal="center" vertical="center" wrapText="1"/>
    </xf>
    <xf numFmtId="0" fontId="10" fillId="3" borderId="6" xfId="0" applyFont="1" applyFill="1" applyBorder="1" applyAlignment="1" applyProtection="1">
      <alignment horizontal="center" vertical="center" wrapText="1"/>
    </xf>
    <xf numFmtId="0" fontId="10" fillId="3" borderId="7" xfId="0" applyFont="1" applyFill="1" applyBorder="1" applyAlignment="1" applyProtection="1">
      <alignment horizontal="center" vertical="center" wrapText="1"/>
    </xf>
    <xf numFmtId="0" fontId="10" fillId="3" borderId="8" xfId="0" applyFont="1" applyFill="1" applyBorder="1" applyAlignment="1" applyProtection="1">
      <alignment horizontal="center" vertical="center" wrapText="1"/>
    </xf>
    <xf numFmtId="0" fontId="32" fillId="0" borderId="0" xfId="0" applyFont="1" applyFill="1" applyProtection="1"/>
    <xf numFmtId="0" fontId="33" fillId="2" borderId="0" xfId="0" applyFont="1" applyFill="1" applyProtection="1"/>
    <xf numFmtId="0" fontId="32" fillId="2" borderId="0" xfId="0" applyFont="1" applyFill="1" applyProtection="1"/>
    <xf numFmtId="0" fontId="34" fillId="0" borderId="0" xfId="0" applyFont="1" applyFill="1" applyProtection="1"/>
    <xf numFmtId="0" fontId="35" fillId="0" borderId="0" xfId="0" applyFont="1" applyFill="1" applyProtection="1"/>
    <xf numFmtId="0" fontId="32" fillId="0" borderId="9" xfId="0" applyNumberFormat="1" applyFont="1" applyBorder="1" applyAlignment="1">
      <alignment horizontal="center" vertical="center" wrapText="1"/>
    </xf>
    <xf numFmtId="0" fontId="32" fillId="0" borderId="1" xfId="0" applyNumberFormat="1" applyFont="1" applyBorder="1" applyAlignment="1">
      <alignment horizontal="center" vertical="center" wrapText="1"/>
    </xf>
    <xf numFmtId="4" fontId="32" fillId="0" borderId="1" xfId="0" applyNumberFormat="1" applyFont="1" applyBorder="1" applyAlignment="1">
      <alignment horizontal="center" vertical="center" wrapText="1"/>
    </xf>
    <xf numFmtId="4" fontId="32" fillId="0" borderId="2" xfId="0" applyNumberFormat="1" applyFont="1" applyBorder="1" applyAlignment="1">
      <alignment horizontal="center" vertical="center" wrapText="1"/>
    </xf>
    <xf numFmtId="4" fontId="33" fillId="2" borderId="3" xfId="0" applyNumberFormat="1" applyFont="1" applyFill="1" applyBorder="1" applyAlignment="1">
      <alignment horizontal="center" vertical="center" wrapText="1"/>
    </xf>
    <xf numFmtId="4" fontId="33" fillId="2" borderId="4" xfId="0" applyNumberFormat="1" applyFont="1" applyFill="1" applyBorder="1" applyAlignment="1">
      <alignment horizontal="center" vertical="center" wrapText="1"/>
    </xf>
    <xf numFmtId="0" fontId="32" fillId="0" borderId="9" xfId="0" applyFont="1" applyBorder="1" applyAlignment="1">
      <alignment horizontal="center" vertical="center" wrapText="1"/>
    </xf>
    <xf numFmtId="0" fontId="32" fillId="0" borderId="1" xfId="0" applyFont="1" applyBorder="1" applyAlignment="1">
      <alignment horizontal="center" vertical="center" wrapText="1"/>
    </xf>
    <xf numFmtId="0" fontId="33" fillId="2" borderId="6" xfId="0" applyFont="1" applyFill="1" applyBorder="1" applyAlignment="1">
      <alignment horizontal="center" vertical="center" wrapText="1"/>
    </xf>
    <xf numFmtId="0" fontId="33" fillId="2" borderId="7" xfId="0" applyFont="1" applyFill="1" applyBorder="1" applyAlignment="1">
      <alignment horizontal="center" vertical="center" wrapText="1"/>
    </xf>
    <xf numFmtId="0" fontId="33" fillId="2" borderId="8" xfId="0" applyFont="1" applyFill="1" applyBorder="1" applyAlignment="1">
      <alignment horizontal="center" vertical="center" wrapText="1"/>
    </xf>
    <xf numFmtId="0" fontId="0" fillId="0" borderId="0" xfId="0" applyAlignment="1">
      <alignment wrapText="1"/>
    </xf>
    <xf numFmtId="0" fontId="36" fillId="2" borderId="6" xfId="0" applyFont="1" applyFill="1" applyBorder="1" applyAlignment="1">
      <alignment horizontal="center" vertical="center" wrapText="1"/>
    </xf>
    <xf numFmtId="0" fontId="31" fillId="2" borderId="7" xfId="0" applyFont="1" applyFill="1" applyBorder="1" applyAlignment="1">
      <alignment horizontal="center" vertical="center" wrapText="1"/>
    </xf>
    <xf numFmtId="0" fontId="31" fillId="2" borderId="8" xfId="0" applyFont="1" applyFill="1" applyBorder="1" applyAlignment="1">
      <alignment horizontal="center" vertical="center" wrapText="1"/>
    </xf>
    <xf numFmtId="0" fontId="31" fillId="2" borderId="0" xfId="0" applyFont="1" applyFill="1" applyAlignment="1">
      <alignment horizontal="center" vertical="center" wrapText="1"/>
    </xf>
    <xf numFmtId="0" fontId="0" fillId="0" borderId="9" xfId="0" applyBorder="1" applyAlignment="1">
      <alignment horizontal="center" wrapText="1"/>
    </xf>
    <xf numFmtId="0" fontId="0" fillId="0" borderId="1" xfId="0" applyBorder="1" applyAlignment="1">
      <alignment horizontal="center" wrapText="1"/>
    </xf>
    <xf numFmtId="168" fontId="37" fillId="0" borderId="1" xfId="1" applyNumberFormat="1" applyFont="1" applyBorder="1" applyAlignment="1">
      <alignment horizontal="center" wrapText="1"/>
    </xf>
    <xf numFmtId="168" fontId="37" fillId="0" borderId="2" xfId="1" applyNumberFormat="1" applyFont="1" applyBorder="1" applyAlignment="1">
      <alignment horizontal="center" wrapText="1"/>
    </xf>
    <xf numFmtId="0" fontId="31" fillId="2" borderId="5" xfId="0" applyFont="1" applyFill="1" applyBorder="1" applyAlignment="1">
      <alignment horizontal="center" wrapText="1"/>
    </xf>
    <xf numFmtId="168" fontId="38" fillId="2" borderId="3" xfId="1" applyNumberFormat="1" applyFont="1" applyFill="1" applyBorder="1" applyAlignment="1">
      <alignment horizontal="center" wrapText="1"/>
    </xf>
    <xf numFmtId="0" fontId="31" fillId="2" borderId="0" xfId="0" applyFont="1" applyFill="1" applyAlignment="1">
      <alignment wrapText="1"/>
    </xf>
    <xf numFmtId="0" fontId="32" fillId="0" borderId="0" xfId="0" applyFont="1" applyFill="1"/>
    <xf numFmtId="0" fontId="32" fillId="2" borderId="0" xfId="0" applyFont="1" applyFill="1"/>
    <xf numFmtId="0" fontId="32" fillId="0" borderId="9" xfId="0" applyFont="1" applyFill="1" applyBorder="1" applyAlignment="1">
      <alignment horizontal="center"/>
    </xf>
    <xf numFmtId="0" fontId="32" fillId="0" borderId="1" xfId="0" applyFont="1" applyFill="1" applyBorder="1" applyAlignment="1">
      <alignment vertical="center" wrapText="1"/>
    </xf>
    <xf numFmtId="0" fontId="32" fillId="0" borderId="1" xfId="0" applyFont="1" applyFill="1" applyBorder="1" applyAlignment="1">
      <alignment horizontal="center" vertical="center" wrapText="1"/>
    </xf>
    <xf numFmtId="168" fontId="32" fillId="0" borderId="1" xfId="1" applyNumberFormat="1" applyFont="1" applyFill="1" applyBorder="1" applyAlignment="1">
      <alignment horizontal="center" vertical="center" wrapText="1"/>
    </xf>
    <xf numFmtId="168" fontId="39" fillId="0" borderId="2" xfId="1" applyNumberFormat="1" applyFont="1" applyFill="1" applyBorder="1" applyAlignment="1">
      <alignment horizontal="center" vertical="center" wrapText="1"/>
    </xf>
    <xf numFmtId="0" fontId="32" fillId="0" borderId="9" xfId="0" applyFont="1" applyFill="1" applyBorder="1"/>
    <xf numFmtId="0" fontId="32" fillId="0" borderId="1" xfId="0" applyFont="1" applyFill="1" applyBorder="1"/>
    <xf numFmtId="0" fontId="32" fillId="0" borderId="1" xfId="0" applyFont="1" applyFill="1" applyBorder="1" applyAlignment="1">
      <alignment horizontal="center" vertical="center"/>
    </xf>
    <xf numFmtId="168" fontId="32" fillId="0" borderId="1" xfId="1" applyNumberFormat="1" applyFont="1" applyFill="1" applyBorder="1" applyAlignment="1">
      <alignment horizontal="center" vertical="center"/>
    </xf>
    <xf numFmtId="0" fontId="32" fillId="0" borderId="2" xfId="0" applyFont="1" applyFill="1" applyBorder="1" applyAlignment="1">
      <alignment horizontal="center" vertical="center"/>
    </xf>
    <xf numFmtId="0" fontId="33" fillId="2" borderId="5" xfId="0" applyFont="1" applyFill="1" applyBorder="1"/>
    <xf numFmtId="168" fontId="33" fillId="2" borderId="3" xfId="1" applyNumberFormat="1" applyFont="1" applyFill="1" applyBorder="1" applyAlignment="1">
      <alignment horizontal="center" vertical="center"/>
    </xf>
    <xf numFmtId="168" fontId="33" fillId="2" borderId="4" xfId="1" applyNumberFormat="1" applyFont="1" applyFill="1" applyBorder="1" applyAlignment="1">
      <alignment horizontal="center" vertical="center"/>
    </xf>
    <xf numFmtId="0" fontId="33" fillId="2" borderId="0" xfId="0" applyFont="1" applyFill="1"/>
    <xf numFmtId="0" fontId="32" fillId="0" borderId="0" xfId="0" applyFont="1" applyFill="1" applyAlignment="1">
      <alignment horizontal="center" vertical="center"/>
    </xf>
    <xf numFmtId="168" fontId="32" fillId="0" borderId="0" xfId="1" applyNumberFormat="1" applyFont="1" applyFill="1" applyAlignment="1">
      <alignment horizontal="center" vertical="center"/>
    </xf>
    <xf numFmtId="0" fontId="32" fillId="0" borderId="0" xfId="0" applyFont="1" applyAlignment="1">
      <alignment wrapText="1"/>
    </xf>
    <xf numFmtId="0" fontId="9" fillId="0" borderId="0" xfId="0" applyFont="1" applyFill="1" applyBorder="1" applyAlignment="1" applyProtection="1">
      <alignment vertical="center" wrapText="1"/>
    </xf>
    <xf numFmtId="0" fontId="32" fillId="0" borderId="5" xfId="0" applyFont="1" applyBorder="1" applyAlignment="1">
      <alignment wrapText="1"/>
    </xf>
    <xf numFmtId="0" fontId="33" fillId="2" borderId="0" xfId="0" applyFont="1" applyFill="1" applyAlignment="1">
      <alignment wrapText="1"/>
    </xf>
    <xf numFmtId="0" fontId="32" fillId="2" borderId="0" xfId="0" applyFont="1" applyFill="1" applyAlignment="1">
      <alignment wrapText="1"/>
    </xf>
    <xf numFmtId="0" fontId="32" fillId="0" borderId="9" xfId="0" applyFont="1" applyBorder="1" applyAlignment="1">
      <alignment horizontal="left" vertical="center" wrapText="1"/>
    </xf>
    <xf numFmtId="0" fontId="33" fillId="2" borderId="5" xfId="0" applyFont="1" applyFill="1" applyBorder="1" applyAlignment="1">
      <alignment horizontal="left" vertical="center" wrapText="1" indent="2"/>
    </xf>
    <xf numFmtId="0" fontId="10" fillId="0" borderId="0" xfId="0" applyFont="1" applyFill="1" applyBorder="1" applyAlignment="1" applyProtection="1">
      <alignment vertical="center" wrapText="1"/>
    </xf>
    <xf numFmtId="0" fontId="32" fillId="0" borderId="0" xfId="0" applyFont="1"/>
    <xf numFmtId="0" fontId="18" fillId="4" borderId="1" xfId="0" applyFont="1" applyFill="1" applyBorder="1" applyAlignment="1">
      <alignment horizontal="left" vertical="center"/>
    </xf>
    <xf numFmtId="0" fontId="32" fillId="4" borderId="0" xfId="0" applyFont="1" applyFill="1"/>
    <xf numFmtId="0" fontId="32" fillId="0" borderId="0" xfId="0" applyFont="1" applyFill="1" applyAlignment="1"/>
    <xf numFmtId="0" fontId="33" fillId="2" borderId="0" xfId="0" applyFont="1" applyFill="1" applyAlignment="1">
      <alignment horizontal="center" vertical="center"/>
    </xf>
    <xf numFmtId="0" fontId="40" fillId="2" borderId="1" xfId="0" applyFont="1" applyFill="1" applyBorder="1" applyAlignment="1">
      <alignment horizontal="left" vertical="center" wrapText="1"/>
    </xf>
    <xf numFmtId="0" fontId="41" fillId="2" borderId="1" xfId="0" applyFont="1" applyFill="1" applyBorder="1" applyAlignment="1">
      <alignment horizontal="center" vertical="center" wrapText="1"/>
    </xf>
    <xf numFmtId="0" fontId="32" fillId="2" borderId="0" xfId="0" applyFont="1" applyFill="1" applyAlignment="1">
      <alignment horizontal="center" vertical="center"/>
    </xf>
    <xf numFmtId="0" fontId="32" fillId="2" borderId="0" xfId="0" applyFont="1" applyFill="1" applyAlignment="1">
      <alignment horizontal="center"/>
    </xf>
    <xf numFmtId="0" fontId="8" fillId="2" borderId="7" xfId="0" applyFont="1" applyFill="1" applyBorder="1" applyAlignment="1">
      <alignment horizontal="center" vertical="center" wrapText="1"/>
    </xf>
    <xf numFmtId="165" fontId="8" fillId="2" borderId="6" xfId="1" applyNumberFormat="1" applyFont="1" applyFill="1" applyBorder="1" applyAlignment="1">
      <alignment horizontal="center" vertical="center" wrapText="1"/>
    </xf>
    <xf numFmtId="0" fontId="42" fillId="0" borderId="0" xfId="0" applyFont="1" applyFill="1" applyBorder="1"/>
    <xf numFmtId="0" fontId="43" fillId="0" borderId="1" xfId="0" applyFont="1" applyFill="1" applyBorder="1" applyAlignment="1">
      <alignment horizontal="center" vertical="center" wrapText="1"/>
    </xf>
    <xf numFmtId="0" fontId="8" fillId="0" borderId="1" xfId="2" applyFont="1" applyFill="1" applyBorder="1" applyAlignment="1" applyProtection="1">
      <alignment horizontal="center" vertical="center" wrapText="1"/>
    </xf>
    <xf numFmtId="0" fontId="8" fillId="0" borderId="1" xfId="2" applyFont="1" applyFill="1" applyBorder="1" applyAlignment="1" applyProtection="1">
      <alignment vertical="center" wrapText="1"/>
    </xf>
    <xf numFmtId="0" fontId="42" fillId="0" borderId="1" xfId="0" applyFont="1" applyFill="1" applyBorder="1"/>
    <xf numFmtId="0" fontId="44" fillId="0" borderId="1" xfId="0" applyFont="1" applyFill="1" applyBorder="1"/>
    <xf numFmtId="0" fontId="44" fillId="0" borderId="2" xfId="0" applyFont="1" applyFill="1" applyBorder="1"/>
    <xf numFmtId="0" fontId="44" fillId="0" borderId="0" xfId="0" applyFont="1" applyFill="1" applyBorder="1"/>
    <xf numFmtId="0" fontId="44" fillId="0" borderId="9" xfId="2" applyFont="1" applyFill="1" applyBorder="1" applyAlignment="1" applyProtection="1">
      <alignment horizontal="left" vertical="center" wrapText="1" indent="1"/>
    </xf>
    <xf numFmtId="170" fontId="8" fillId="0" borderId="1" xfId="1" applyNumberFormat="1" applyFont="1" applyFill="1" applyBorder="1" applyAlignment="1" applyProtection="1">
      <alignment horizontal="right" vertical="center" wrapText="1"/>
    </xf>
    <xf numFmtId="0" fontId="42" fillId="0" borderId="9" xfId="2" applyFont="1" applyFill="1" applyBorder="1" applyAlignment="1" applyProtection="1">
      <alignment horizontal="left" vertical="center" indent="3"/>
    </xf>
    <xf numFmtId="168" fontId="21" fillId="0" borderId="1" xfId="1" applyNumberFormat="1" applyFont="1" applyFill="1" applyBorder="1" applyAlignment="1" applyProtection="1">
      <alignment horizontal="right" vertical="center" wrapText="1"/>
    </xf>
    <xf numFmtId="0" fontId="42" fillId="0" borderId="2" xfId="0" applyFont="1" applyFill="1" applyBorder="1"/>
    <xf numFmtId="0" fontId="42" fillId="0" borderId="9" xfId="2" applyFont="1" applyFill="1" applyBorder="1" applyAlignment="1" applyProtection="1">
      <alignment horizontal="left" vertical="center" wrapText="1" indent="3"/>
    </xf>
    <xf numFmtId="170" fontId="21" fillId="0" borderId="1" xfId="1" applyNumberFormat="1" applyFont="1" applyFill="1" applyBorder="1" applyAlignment="1" applyProtection="1">
      <alignment horizontal="right" vertical="center" wrapText="1"/>
    </xf>
    <xf numFmtId="0" fontId="45" fillId="0" borderId="9" xfId="2" applyFont="1" applyFill="1" applyBorder="1" applyAlignment="1" applyProtection="1">
      <alignment horizontal="left" vertical="center" wrapText="1" indent="3"/>
    </xf>
    <xf numFmtId="168" fontId="8" fillId="0" borderId="1" xfId="1" applyNumberFormat="1" applyFont="1" applyFill="1" applyBorder="1" applyAlignment="1" applyProtection="1">
      <alignment horizontal="right" vertical="center" wrapText="1"/>
    </xf>
    <xf numFmtId="0" fontId="46" fillId="0" borderId="9" xfId="2" applyFont="1" applyFill="1" applyBorder="1" applyAlignment="1" applyProtection="1">
      <alignment horizontal="left" vertical="center" wrapText="1" indent="5"/>
    </xf>
    <xf numFmtId="168" fontId="47" fillId="0" borderId="1" xfId="1" applyNumberFormat="1" applyFont="1" applyFill="1" applyBorder="1" applyAlignment="1">
      <alignment horizontal="right"/>
    </xf>
    <xf numFmtId="168" fontId="43" fillId="0" borderId="1" xfId="1" applyNumberFormat="1" applyFont="1" applyFill="1" applyBorder="1" applyAlignment="1">
      <alignment horizontal="right"/>
    </xf>
    <xf numFmtId="164" fontId="44" fillId="0" borderId="1" xfId="0" applyNumberFormat="1" applyFont="1" applyFill="1" applyBorder="1"/>
    <xf numFmtId="0" fontId="8" fillId="0" borderId="9" xfId="2" applyFont="1" applyFill="1" applyBorder="1" applyAlignment="1" applyProtection="1">
      <alignment horizontal="left" vertical="center" wrapText="1" indent="1"/>
    </xf>
    <xf numFmtId="0" fontId="8" fillId="0" borderId="9" xfId="2" applyFont="1" applyFill="1" applyBorder="1" applyAlignment="1" applyProtection="1">
      <alignment horizontal="left" vertical="center" wrapText="1" indent="3"/>
    </xf>
    <xf numFmtId="0" fontId="21" fillId="0" borderId="9" xfId="2" applyFont="1" applyFill="1" applyBorder="1" applyAlignment="1" applyProtection="1">
      <alignment horizontal="left" vertical="center" wrapText="1" indent="4"/>
    </xf>
    <xf numFmtId="171" fontId="42" fillId="0" borderId="1" xfId="0" applyNumberFormat="1" applyFont="1" applyFill="1" applyBorder="1"/>
    <xf numFmtId="164" fontId="42" fillId="0" borderId="1" xfId="0" applyNumberFormat="1" applyFont="1" applyFill="1" applyBorder="1"/>
    <xf numFmtId="164" fontId="42" fillId="0" borderId="1" xfId="0" applyNumberFormat="1" applyFont="1" applyFill="1" applyBorder="1" applyAlignment="1">
      <alignment horizontal="center" vertical="center"/>
    </xf>
    <xf numFmtId="43" fontId="42" fillId="0" borderId="1" xfId="1" applyNumberFormat="1" applyFont="1" applyFill="1" applyBorder="1" applyAlignment="1">
      <alignment horizontal="center" vertical="center"/>
    </xf>
    <xf numFmtId="165" fontId="8" fillId="0" borderId="1" xfId="1" applyNumberFormat="1" applyFont="1" applyFill="1" applyBorder="1" applyAlignment="1">
      <alignment horizontal="center" vertical="center" wrapText="1"/>
    </xf>
    <xf numFmtId="165" fontId="8" fillId="0" borderId="2" xfId="1" applyNumberFormat="1" applyFont="1" applyFill="1" applyBorder="1" applyAlignment="1">
      <alignment horizontal="center" vertical="center" wrapText="1"/>
    </xf>
    <xf numFmtId="0" fontId="44" fillId="2" borderId="9" xfId="2" applyFont="1" applyFill="1" applyBorder="1" applyAlignment="1" applyProtection="1">
      <alignment horizontal="left" vertical="center" wrapText="1"/>
    </xf>
    <xf numFmtId="168" fontId="8" fillId="5" borderId="1" xfId="1" applyNumberFormat="1" applyFont="1" applyFill="1" applyBorder="1" applyAlignment="1" applyProtection="1">
      <alignment horizontal="right" vertical="center" wrapText="1"/>
    </xf>
    <xf numFmtId="0" fontId="44" fillId="2" borderId="1" xfId="0" applyFont="1" applyFill="1" applyBorder="1"/>
    <xf numFmtId="0" fontId="44" fillId="2" borderId="2" xfId="0" applyFont="1" applyFill="1" applyBorder="1"/>
    <xf numFmtId="0" fontId="44" fillId="2" borderId="0" xfId="0" applyFont="1" applyFill="1" applyBorder="1"/>
    <xf numFmtId="0" fontId="8" fillId="5" borderId="5" xfId="2" applyFont="1" applyFill="1" applyBorder="1" applyAlignment="1" applyProtection="1">
      <alignment horizontal="left" vertical="center" wrapText="1"/>
    </xf>
    <xf numFmtId="166" fontId="8" fillId="5" borderId="3" xfId="1" applyNumberFormat="1" applyFont="1" applyFill="1" applyBorder="1" applyAlignment="1" applyProtection="1">
      <alignment horizontal="right" vertical="center" wrapText="1"/>
    </xf>
    <xf numFmtId="0" fontId="44" fillId="2" borderId="3" xfId="0" applyFont="1" applyFill="1" applyBorder="1"/>
    <xf numFmtId="0" fontId="44" fillId="2" borderId="4" xfId="0" applyFont="1" applyFill="1" applyBorder="1"/>
    <xf numFmtId="0" fontId="3" fillId="0" borderId="9" xfId="0" quotePrefix="1" applyFont="1" applyFill="1" applyBorder="1" applyAlignment="1">
      <alignment horizontal="center" vertical="center" wrapText="1"/>
    </xf>
    <xf numFmtId="0" fontId="4" fillId="0" borderId="1" xfId="0" quotePrefix="1" applyFont="1" applyFill="1" applyBorder="1" applyAlignment="1">
      <alignment horizontal="center" vertical="center" wrapText="1"/>
    </xf>
    <xf numFmtId="0" fontId="4" fillId="0" borderId="1" xfId="0" applyFont="1" applyFill="1" applyBorder="1" applyAlignment="1" applyProtection="1">
      <alignment horizontal="left" vertical="center" wrapText="1" indent="1"/>
    </xf>
    <xf numFmtId="0" fontId="6" fillId="0" borderId="1" xfId="0" applyFont="1" applyFill="1" applyBorder="1" applyAlignment="1" applyProtection="1">
      <alignment horizontal="left" vertical="center" wrapText="1" indent="2"/>
    </xf>
    <xf numFmtId="0" fontId="7" fillId="0" borderId="1" xfId="0" applyFont="1" applyFill="1" applyBorder="1" applyAlignment="1" applyProtection="1">
      <alignment horizontal="left" vertical="center" wrapText="1" indent="2"/>
    </xf>
    <xf numFmtId="165" fontId="8" fillId="2" borderId="7" xfId="1" applyNumberFormat="1" applyFont="1" applyFill="1" applyBorder="1" applyAlignment="1">
      <alignment horizontal="center" vertical="center" wrapText="1"/>
    </xf>
    <xf numFmtId="0" fontId="4" fillId="0" borderId="3" xfId="0" applyFont="1" applyFill="1" applyBorder="1" applyAlignment="1" applyProtection="1">
      <alignment horizontal="left" vertical="center" wrapText="1" indent="1"/>
    </xf>
    <xf numFmtId="165" fontId="8" fillId="2" borderId="8" xfId="1" applyNumberFormat="1" applyFont="1" applyFill="1" applyBorder="1" applyAlignment="1">
      <alignment horizontal="center" vertical="center" wrapText="1"/>
    </xf>
    <xf numFmtId="0" fontId="48" fillId="0" borderId="0" xfId="0" applyFont="1" applyFill="1" applyAlignment="1" applyProtection="1"/>
    <xf numFmtId="0" fontId="48" fillId="0" borderId="0" xfId="0" applyFont="1" applyAlignment="1">
      <alignment wrapText="1"/>
    </xf>
    <xf numFmtId="0" fontId="41" fillId="2" borderId="6" xfId="0" applyFont="1" applyFill="1" applyBorder="1" applyAlignment="1">
      <alignment horizontal="center" vertical="center" wrapText="1"/>
    </xf>
    <xf numFmtId="0" fontId="41" fillId="2" borderId="7" xfId="0" applyFont="1" applyFill="1" applyBorder="1" applyAlignment="1">
      <alignment horizontal="center" vertical="center" wrapText="1"/>
    </xf>
    <xf numFmtId="0" fontId="41" fillId="2" borderId="8" xfId="0" applyFont="1" applyFill="1" applyBorder="1" applyAlignment="1">
      <alignment horizontal="center" vertical="center" wrapText="1"/>
    </xf>
    <xf numFmtId="0" fontId="17" fillId="4" borderId="9" xfId="0" applyFont="1" applyFill="1" applyBorder="1" applyAlignment="1">
      <alignment horizontal="center" vertical="center"/>
    </xf>
    <xf numFmtId="0" fontId="18" fillId="4" borderId="2" xfId="0" applyFont="1" applyFill="1" applyBorder="1" applyAlignment="1">
      <alignment horizontal="center" vertical="center"/>
    </xf>
    <xf numFmtId="0" fontId="17" fillId="4" borderId="5" xfId="0" applyFont="1" applyFill="1" applyBorder="1" applyAlignment="1">
      <alignment horizontal="center" vertical="center"/>
    </xf>
    <xf numFmtId="0" fontId="18" fillId="4" borderId="3" xfId="0" applyFont="1" applyFill="1" applyBorder="1" applyAlignment="1">
      <alignment horizontal="left" vertical="center"/>
    </xf>
    <xf numFmtId="0" fontId="18" fillId="4" borderId="4" xfId="0" applyFont="1" applyFill="1" applyBorder="1" applyAlignment="1">
      <alignment horizontal="center" vertical="center"/>
    </xf>
    <xf numFmtId="0" fontId="49" fillId="2" borderId="1" xfId="0" applyFont="1" applyFill="1" applyBorder="1" applyAlignment="1">
      <alignment horizontal="center" vertical="center" wrapText="1"/>
    </xf>
    <xf numFmtId="0" fontId="33" fillId="2" borderId="7" xfId="0" applyFont="1" applyFill="1" applyBorder="1" applyAlignment="1">
      <alignment horizontal="center" vertical="center" wrapText="1"/>
    </xf>
    <xf numFmtId="0" fontId="33" fillId="2" borderId="8" xfId="0" applyFont="1" applyFill="1" applyBorder="1" applyAlignment="1">
      <alignment horizontal="center" vertical="center" wrapText="1"/>
    </xf>
    <xf numFmtId="0" fontId="31" fillId="2" borderId="1" xfId="0" applyFont="1" applyFill="1" applyBorder="1" applyAlignment="1">
      <alignment horizontal="center" vertical="center" wrapText="1"/>
    </xf>
    <xf numFmtId="0" fontId="31" fillId="2" borderId="2" xfId="0" applyFont="1" applyFill="1" applyBorder="1" applyAlignment="1">
      <alignment horizontal="center" vertical="center" wrapText="1"/>
    </xf>
    <xf numFmtId="0" fontId="49" fillId="2" borderId="2" xfId="0" applyFont="1" applyFill="1" applyBorder="1" applyAlignment="1">
      <alignment horizontal="center" vertical="center" wrapText="1"/>
    </xf>
    <xf numFmtId="0" fontId="32" fillId="0" borderId="10" xfId="0" applyFont="1" applyBorder="1" applyAlignment="1">
      <alignment horizontal="left" vertical="center" wrapText="1"/>
    </xf>
    <xf numFmtId="0" fontId="33" fillId="2" borderId="11" xfId="0" applyFont="1" applyFill="1" applyBorder="1" applyAlignment="1">
      <alignment horizontal="left" vertical="center" wrapText="1" indent="2"/>
    </xf>
    <xf numFmtId="0" fontId="49" fillId="2" borderId="9" xfId="0" applyFont="1" applyFill="1" applyBorder="1" applyAlignment="1">
      <alignment horizontal="center" vertical="center" wrapText="1"/>
    </xf>
    <xf numFmtId="0" fontId="32" fillId="2" borderId="12" xfId="0" applyFont="1" applyFill="1" applyBorder="1" applyAlignment="1">
      <alignment horizontal="left" vertical="center" wrapText="1"/>
    </xf>
    <xf numFmtId="0" fontId="33" fillId="2" borderId="13" xfId="0" applyFont="1" applyFill="1" applyBorder="1" applyAlignment="1">
      <alignment horizontal="center" vertical="center"/>
    </xf>
    <xf numFmtId="168" fontId="32" fillId="0" borderId="9" xfId="1" applyNumberFormat="1" applyFont="1" applyBorder="1" applyAlignment="1">
      <alignment horizontal="left" vertical="center" wrapText="1"/>
    </xf>
    <xf numFmtId="168" fontId="32" fillId="0" borderId="1" xfId="1" applyNumberFormat="1" applyFont="1" applyBorder="1" applyAlignment="1">
      <alignment wrapText="1"/>
    </xf>
    <xf numFmtId="168" fontId="33" fillId="2" borderId="5" xfId="0" applyNumberFormat="1" applyFont="1" applyFill="1" applyBorder="1" applyAlignment="1">
      <alignment horizontal="left" vertical="center" wrapText="1" indent="2"/>
    </xf>
    <xf numFmtId="168" fontId="33" fillId="2" borderId="3" xfId="0" applyNumberFormat="1" applyFont="1" applyFill="1" applyBorder="1" applyAlignment="1">
      <alignment horizontal="left" vertical="center" wrapText="1" indent="2"/>
    </xf>
    <xf numFmtId="168" fontId="33" fillId="2" borderId="4" xfId="0" applyNumberFormat="1" applyFont="1" applyFill="1" applyBorder="1" applyAlignment="1">
      <alignment wrapText="1"/>
    </xf>
    <xf numFmtId="168" fontId="33" fillId="2" borderId="5" xfId="0" applyNumberFormat="1" applyFont="1" applyFill="1" applyBorder="1" applyAlignment="1">
      <alignment wrapText="1"/>
    </xf>
    <xf numFmtId="168" fontId="33" fillId="2" borderId="3" xfId="0" applyNumberFormat="1" applyFont="1" applyFill="1" applyBorder="1" applyAlignment="1">
      <alignment wrapText="1"/>
    </xf>
    <xf numFmtId="168" fontId="32" fillId="0" borderId="2" xfId="0" applyNumberFormat="1" applyFont="1" applyBorder="1" applyAlignment="1">
      <alignment wrapText="1"/>
    </xf>
    <xf numFmtId="0" fontId="50" fillId="0" borderId="9" xfId="0" applyFont="1" applyBorder="1" applyAlignment="1">
      <alignment horizontal="center" vertical="center" wrapText="1"/>
    </xf>
    <xf numFmtId="0" fontId="50" fillId="0" borderId="1" xfId="0" applyFont="1" applyBorder="1" applyAlignment="1">
      <alignment horizontal="center" vertical="center" wrapText="1"/>
    </xf>
    <xf numFmtId="4" fontId="50" fillId="0" borderId="1" xfId="0" applyNumberFormat="1" applyFont="1" applyBorder="1" applyAlignment="1">
      <alignment horizontal="center" vertical="center" wrapText="1"/>
    </xf>
    <xf numFmtId="4" fontId="50" fillId="0" borderId="2" xfId="0" applyNumberFormat="1" applyFont="1" applyBorder="1" applyAlignment="1">
      <alignment horizontal="center" vertical="center" wrapText="1"/>
    </xf>
    <xf numFmtId="0" fontId="50" fillId="0" borderId="0" xfId="0" applyFont="1" applyFill="1" applyProtection="1"/>
    <xf numFmtId="168" fontId="44" fillId="2" borderId="1" xfId="0" applyNumberFormat="1" applyFont="1" applyFill="1" applyBorder="1"/>
    <xf numFmtId="164" fontId="44" fillId="2" borderId="0" xfId="0" applyNumberFormat="1" applyFont="1" applyFill="1" applyBorder="1"/>
    <xf numFmtId="172" fontId="44" fillId="2" borderId="0" xfId="1" applyNumberFormat="1" applyFont="1" applyFill="1" applyBorder="1"/>
    <xf numFmtId="0" fontId="32" fillId="2" borderId="0" xfId="0" applyFont="1" applyFill="1" applyAlignment="1">
      <alignment horizontal="left" vertical="center"/>
    </xf>
    <xf numFmtId="0" fontId="51" fillId="0" borderId="1" xfId="0" applyFont="1" applyFill="1" applyBorder="1" applyAlignment="1">
      <alignment horizontal="left" vertical="center"/>
    </xf>
    <xf numFmtId="0" fontId="29" fillId="0" borderId="1" xfId="0" applyFont="1" applyFill="1" applyBorder="1" applyAlignment="1">
      <alignment horizontal="left" vertical="center" wrapText="1"/>
    </xf>
    <xf numFmtId="0" fontId="51" fillId="0" borderId="14" xfId="0" applyFont="1" applyFill="1" applyBorder="1" applyAlignment="1">
      <alignment horizontal="left" vertical="center"/>
    </xf>
    <xf numFmtId="0" fontId="51" fillId="0" borderId="1" xfId="0" applyFont="1" applyFill="1" applyBorder="1" applyAlignment="1">
      <alignment horizontal="center" vertical="center"/>
    </xf>
    <xf numFmtId="0" fontId="51" fillId="0" borderId="14" xfId="0" applyFont="1" applyFill="1" applyBorder="1" applyAlignment="1">
      <alignment horizontal="center" vertical="center"/>
    </xf>
    <xf numFmtId="0" fontId="32" fillId="0" borderId="0" xfId="0" applyFont="1" applyFill="1" applyAlignment="1">
      <alignment wrapText="1"/>
    </xf>
    <xf numFmtId="0" fontId="33" fillId="0" borderId="6" xfId="0" applyFont="1" applyFill="1" applyBorder="1" applyAlignment="1">
      <alignment horizontal="center" vertical="center" wrapText="1"/>
    </xf>
    <xf numFmtId="0" fontId="33" fillId="0" borderId="15" xfId="0" applyFont="1" applyFill="1" applyBorder="1" applyAlignment="1">
      <alignment horizontal="center" vertical="center" wrapText="1"/>
    </xf>
    <xf numFmtId="0" fontId="33" fillId="0" borderId="7" xfId="0" applyFont="1" applyFill="1" applyBorder="1" applyAlignment="1">
      <alignment horizontal="center" vertical="center" wrapText="1"/>
    </xf>
    <xf numFmtId="0" fontId="33" fillId="0" borderId="8" xfId="0" applyFont="1" applyFill="1" applyBorder="1" applyAlignment="1">
      <alignment horizontal="center" vertical="center" wrapText="1"/>
    </xf>
    <xf numFmtId="0" fontId="32" fillId="0" borderId="16" xfId="0" applyFont="1" applyFill="1" applyBorder="1" applyAlignment="1">
      <alignment horizontal="center" vertical="center" wrapText="1"/>
    </xf>
    <xf numFmtId="0" fontId="32" fillId="0" borderId="2" xfId="0" applyFont="1" applyFill="1" applyBorder="1" applyAlignment="1">
      <alignment horizontal="center" vertical="center" wrapText="1"/>
    </xf>
    <xf numFmtId="0" fontId="32" fillId="0" borderId="0" xfId="0" applyFont="1" applyFill="1" applyAlignment="1">
      <alignment horizontal="left" wrapText="1"/>
    </xf>
    <xf numFmtId="0" fontId="52" fillId="0" borderId="1" xfId="0" applyFont="1" applyBorder="1"/>
    <xf numFmtId="0" fontId="52" fillId="0" borderId="0" xfId="0" applyFont="1" applyAlignment="1">
      <alignment wrapText="1"/>
    </xf>
    <xf numFmtId="43" fontId="52" fillId="0" borderId="2" xfId="1" applyFont="1" applyBorder="1" applyAlignment="1">
      <alignment wrapText="1"/>
    </xf>
    <xf numFmtId="43" fontId="33" fillId="2" borderId="8" xfId="1" applyFont="1" applyFill="1" applyBorder="1" applyAlignment="1">
      <alignment horizontal="center" vertical="center" wrapText="1"/>
    </xf>
    <xf numFmtId="43" fontId="32" fillId="0" borderId="4" xfId="1" applyFont="1" applyBorder="1" applyAlignment="1">
      <alignment wrapText="1"/>
    </xf>
    <xf numFmtId="43" fontId="32" fillId="0" borderId="0" xfId="1" applyFont="1" applyAlignment="1">
      <alignment wrapText="1"/>
    </xf>
    <xf numFmtId="0" fontId="33" fillId="2" borderId="1" xfId="0" applyNumberFormat="1" applyFont="1" applyFill="1" applyBorder="1" applyAlignment="1">
      <alignment horizontal="center" vertical="center" wrapText="1"/>
    </xf>
    <xf numFmtId="16" fontId="9" fillId="0" borderId="1" xfId="0" applyNumberFormat="1" applyFont="1" applyFill="1" applyBorder="1" applyAlignment="1" applyProtection="1">
      <alignment horizontal="center" vertical="center" wrapText="1"/>
    </xf>
    <xf numFmtId="0" fontId="40" fillId="0" borderId="1" xfId="0" applyFont="1" applyFill="1" applyBorder="1" applyAlignment="1">
      <alignment horizontal="center" vertical="center" wrapText="1"/>
    </xf>
    <xf numFmtId="167" fontId="10" fillId="2" borderId="3" xfId="0" applyNumberFormat="1" applyFont="1" applyFill="1" applyBorder="1" applyAlignment="1" applyProtection="1">
      <alignment horizontal="center" vertical="center" wrapText="1"/>
    </xf>
    <xf numFmtId="168" fontId="42" fillId="0" borderId="0" xfId="0" applyNumberFormat="1" applyFont="1" applyFill="1" applyBorder="1"/>
    <xf numFmtId="168" fontId="44" fillId="0" borderId="0" xfId="0" applyNumberFormat="1" applyFont="1" applyFill="1" applyBorder="1"/>
    <xf numFmtId="43" fontId="44" fillId="0" borderId="0" xfId="0" applyNumberFormat="1" applyFont="1" applyFill="1" applyBorder="1"/>
    <xf numFmtId="0" fontId="21" fillId="0" borderId="0" xfId="0" applyFont="1" applyFill="1" applyBorder="1"/>
    <xf numFmtId="43" fontId="32" fillId="0" borderId="9" xfId="1" applyNumberFormat="1" applyFont="1" applyFill="1" applyBorder="1" applyAlignment="1">
      <alignment horizontal="left" vertical="center" wrapText="1"/>
    </xf>
    <xf numFmtId="168" fontId="32" fillId="0" borderId="9" xfId="1" applyNumberFormat="1" applyFont="1" applyFill="1" applyBorder="1" applyAlignment="1">
      <alignment horizontal="left" vertical="center" wrapText="1"/>
    </xf>
    <xf numFmtId="49" fontId="53" fillId="6" borderId="1" xfId="0" applyNumberFormat="1" applyFont="1" applyFill="1" applyBorder="1" applyAlignment="1">
      <alignment horizontal="left" vertical="center"/>
    </xf>
    <xf numFmtId="49" fontId="54" fillId="0" borderId="1" xfId="0" applyNumberFormat="1" applyFont="1" applyFill="1" applyBorder="1" applyAlignment="1">
      <alignment horizontal="left" vertical="center"/>
    </xf>
    <xf numFmtId="49" fontId="55" fillId="6" borderId="1" xfId="0" applyNumberFormat="1" applyFont="1" applyFill="1" applyBorder="1" applyAlignment="1">
      <alignment horizontal="left" vertical="center"/>
    </xf>
    <xf numFmtId="173" fontId="55" fillId="7" borderId="1" xfId="0" applyNumberFormat="1" applyFont="1" applyFill="1" applyBorder="1" applyAlignment="1">
      <alignment horizontal="right" vertical="center"/>
    </xf>
    <xf numFmtId="37" fontId="32" fillId="0" borderId="1" xfId="1" applyNumberFormat="1" applyFont="1" applyBorder="1" applyAlignment="1">
      <alignment wrapText="1"/>
    </xf>
    <xf numFmtId="1" fontId="41" fillId="2" borderId="1" xfId="0" applyNumberFormat="1" applyFont="1" applyFill="1" applyBorder="1" applyAlignment="1">
      <alignment horizontal="center" vertical="center" wrapText="1"/>
    </xf>
    <xf numFmtId="43" fontId="41" fillId="0" borderId="1" xfId="1" applyNumberFormat="1" applyFont="1" applyFill="1" applyBorder="1" applyAlignment="1">
      <alignment horizontal="center" vertical="center" wrapText="1"/>
    </xf>
    <xf numFmtId="43" fontId="32" fillId="0" borderId="0" xfId="0" applyNumberFormat="1" applyFont="1" applyFill="1" applyProtection="1"/>
    <xf numFmtId="0" fontId="9" fillId="2" borderId="17" xfId="0" applyFont="1" applyFill="1" applyBorder="1" applyAlignment="1" applyProtection="1">
      <alignment vertical="center" wrapText="1"/>
    </xf>
    <xf numFmtId="0" fontId="9" fillId="2" borderId="18" xfId="0" applyFont="1" applyFill="1" applyBorder="1" applyAlignment="1" applyProtection="1">
      <alignment vertical="center" wrapText="1"/>
    </xf>
    <xf numFmtId="0" fontId="9" fillId="2" borderId="19" xfId="0" applyFont="1" applyFill="1" applyBorder="1" applyAlignment="1" applyProtection="1">
      <alignment vertical="center" wrapText="1"/>
    </xf>
    <xf numFmtId="0" fontId="33" fillId="0" borderId="20" xfId="0" applyFont="1" applyFill="1" applyBorder="1" applyAlignment="1" applyProtection="1">
      <alignment vertical="center"/>
    </xf>
    <xf numFmtId="4" fontId="32" fillId="0" borderId="1" xfId="0" applyNumberFormat="1" applyFont="1" applyFill="1" applyBorder="1" applyAlignment="1">
      <alignment horizontal="center" vertical="center" wrapText="1"/>
    </xf>
    <xf numFmtId="4" fontId="32" fillId="0" borderId="0" xfId="0" applyNumberFormat="1" applyFont="1" applyFill="1" applyProtection="1"/>
    <xf numFmtId="0" fontId="32" fillId="0" borderId="16" xfId="0" applyNumberFormat="1" applyFont="1" applyBorder="1" applyAlignment="1">
      <alignment horizontal="center" vertical="center" wrapText="1"/>
    </xf>
    <xf numFmtId="0" fontId="33" fillId="8" borderId="7" xfId="0" applyNumberFormat="1" applyFont="1" applyFill="1" applyBorder="1" applyAlignment="1">
      <alignment horizontal="center" vertical="center" wrapText="1"/>
    </xf>
    <xf numFmtId="0" fontId="33" fillId="8" borderId="1" xfId="0" applyNumberFormat="1" applyFont="1" applyFill="1" applyBorder="1" applyAlignment="1">
      <alignment horizontal="center" vertical="center" wrapText="1"/>
    </xf>
    <xf numFmtId="0" fontId="32" fillId="0" borderId="1" xfId="0" applyNumberFormat="1" applyFont="1" applyFill="1" applyBorder="1" applyAlignment="1">
      <alignment horizontal="center" vertical="center" wrapText="1"/>
    </xf>
    <xf numFmtId="0" fontId="32" fillId="0" borderId="16" xfId="0" applyNumberFormat="1" applyFont="1" applyFill="1" applyBorder="1" applyAlignment="1">
      <alignment horizontal="center" vertical="center" wrapText="1"/>
    </xf>
    <xf numFmtId="4" fontId="32" fillId="4" borderId="1" xfId="0" applyNumberFormat="1" applyFont="1" applyFill="1" applyBorder="1" applyAlignment="1">
      <alignment horizontal="center" vertical="center" wrapText="1"/>
    </xf>
    <xf numFmtId="168" fontId="44" fillId="2" borderId="1" xfId="1" applyNumberFormat="1" applyFont="1" applyFill="1" applyBorder="1"/>
    <xf numFmtId="168" fontId="44" fillId="0" borderId="1" xfId="1" applyNumberFormat="1" applyFont="1" applyFill="1" applyBorder="1"/>
    <xf numFmtId="168" fontId="42" fillId="0" borderId="1" xfId="1" applyNumberFormat="1" applyFont="1" applyFill="1" applyBorder="1"/>
    <xf numFmtId="169" fontId="44" fillId="2" borderId="3" xfId="0" applyNumberFormat="1" applyFont="1" applyFill="1" applyBorder="1"/>
    <xf numFmtId="43" fontId="44" fillId="2" borderId="3" xfId="0" applyNumberFormat="1" applyFont="1" applyFill="1" applyBorder="1"/>
    <xf numFmtId="0" fontId="11" fillId="0" borderId="0" xfId="0" applyFont="1" applyFill="1" applyBorder="1" applyAlignment="1" applyProtection="1">
      <alignment horizontal="center" vertical="center" wrapText="1"/>
    </xf>
    <xf numFmtId="0" fontId="28" fillId="0" borderId="21" xfId="0" applyFont="1" applyFill="1" applyBorder="1" applyAlignment="1" applyProtection="1">
      <alignment horizontal="right" vertical="center"/>
    </xf>
    <xf numFmtId="0" fontId="48" fillId="0" borderId="0" xfId="0" applyFont="1" applyFill="1" applyAlignment="1" applyProtection="1">
      <alignment horizontal="right" vertical="top"/>
    </xf>
    <xf numFmtId="0" fontId="48" fillId="0" borderId="0" xfId="0" applyFont="1" applyFill="1" applyAlignment="1" applyProtection="1">
      <alignment horizontal="right"/>
    </xf>
    <xf numFmtId="0" fontId="56" fillId="0" borderId="21" xfId="0" applyFont="1" applyBorder="1" applyAlignment="1">
      <alignment horizontal="center" vertical="center" wrapText="1"/>
    </xf>
    <xf numFmtId="0" fontId="33" fillId="2" borderId="6" xfId="0" applyNumberFormat="1" applyFont="1" applyFill="1" applyBorder="1" applyAlignment="1">
      <alignment horizontal="center" vertical="center" wrapText="1"/>
    </xf>
    <xf numFmtId="0" fontId="33" fillId="2" borderId="9" xfId="0" applyNumberFormat="1" applyFont="1" applyFill="1" applyBorder="1" applyAlignment="1">
      <alignment horizontal="center" vertical="center" wrapText="1"/>
    </xf>
    <xf numFmtId="0" fontId="33" fillId="2" borderId="7" xfId="0" applyNumberFormat="1" applyFont="1" applyFill="1" applyBorder="1" applyAlignment="1">
      <alignment horizontal="center" vertical="center" wrapText="1"/>
    </xf>
    <xf numFmtId="0" fontId="33" fillId="2" borderId="1" xfId="0" applyNumberFormat="1" applyFont="1" applyFill="1" applyBorder="1" applyAlignment="1">
      <alignment horizontal="center" vertical="center" wrapText="1"/>
    </xf>
    <xf numFmtId="0" fontId="33" fillId="2" borderId="5" xfId="0" applyNumberFormat="1" applyFont="1" applyFill="1" applyBorder="1" applyAlignment="1">
      <alignment horizontal="center" vertical="center" wrapText="1"/>
    </xf>
    <xf numFmtId="0" fontId="33" fillId="2" borderId="3" xfId="0" applyNumberFormat="1" applyFont="1" applyFill="1" applyBorder="1" applyAlignment="1">
      <alignment horizontal="center" vertical="center" wrapText="1"/>
    </xf>
    <xf numFmtId="0" fontId="9" fillId="0" borderId="0" xfId="0" applyNumberFormat="1" applyFont="1" applyBorder="1" applyAlignment="1">
      <alignment horizontal="justify" vertical="center" wrapText="1"/>
    </xf>
    <xf numFmtId="0" fontId="32" fillId="0" borderId="0" xfId="0" applyNumberFormat="1" applyFont="1" applyBorder="1" applyAlignment="1">
      <alignment horizontal="justify" vertical="center" wrapText="1"/>
    </xf>
    <xf numFmtId="0" fontId="9" fillId="0" borderId="0" xfId="0" applyFont="1" applyFill="1" applyAlignment="1" applyProtection="1">
      <alignment horizontal="left" vertical="center"/>
    </xf>
    <xf numFmtId="0" fontId="32" fillId="0" borderId="0" xfId="0" applyFont="1" applyFill="1" applyAlignment="1" applyProtection="1">
      <alignment horizontal="left" vertical="center"/>
    </xf>
    <xf numFmtId="0" fontId="33" fillId="2" borderId="8" xfId="0" applyNumberFormat="1" applyFont="1" applyFill="1" applyBorder="1" applyAlignment="1">
      <alignment horizontal="center" vertical="center" wrapText="1"/>
    </xf>
    <xf numFmtId="0" fontId="33" fillId="2" borderId="2" xfId="0" applyNumberFormat="1" applyFont="1" applyFill="1" applyBorder="1" applyAlignment="1">
      <alignment horizontal="center" vertical="center" wrapText="1"/>
    </xf>
    <xf numFmtId="0" fontId="49" fillId="0" borderId="0" xfId="0" applyFont="1" applyFill="1" applyBorder="1" applyAlignment="1">
      <alignment horizontal="right" vertical="top" wrapText="1"/>
    </xf>
    <xf numFmtId="0" fontId="48" fillId="0" borderId="0" xfId="0" applyFont="1" applyFill="1" applyAlignment="1">
      <alignment horizontal="right" wrapText="1"/>
    </xf>
    <xf numFmtId="0" fontId="11" fillId="0" borderId="0" xfId="0" applyFont="1" applyBorder="1" applyAlignment="1">
      <alignment horizontal="center" vertical="center" wrapText="1"/>
    </xf>
    <xf numFmtId="0" fontId="56" fillId="0" borderId="0" xfId="0" applyFont="1" applyBorder="1" applyAlignment="1">
      <alignment horizontal="center" vertical="center" wrapText="1"/>
    </xf>
    <xf numFmtId="0" fontId="33" fillId="2" borderId="5" xfId="0" applyFont="1" applyFill="1" applyBorder="1" applyAlignment="1">
      <alignment horizontal="center" vertical="center" wrapText="1"/>
    </xf>
    <xf numFmtId="0" fontId="33" fillId="2" borderId="3" xfId="0" applyFont="1" applyFill="1" applyBorder="1" applyAlignment="1">
      <alignment horizontal="center" vertical="center" wrapText="1"/>
    </xf>
    <xf numFmtId="0" fontId="9" fillId="0" borderId="0" xfId="0" applyFont="1" applyBorder="1" applyAlignment="1">
      <alignment horizontal="justify" vertical="center" wrapText="1"/>
    </xf>
    <xf numFmtId="0" fontId="32" fillId="0" borderId="0" xfId="0" applyFont="1" applyBorder="1" applyAlignment="1">
      <alignment horizontal="justify" vertical="center" wrapText="1"/>
    </xf>
    <xf numFmtId="0" fontId="28" fillId="0" borderId="0" xfId="0" applyFont="1" applyBorder="1" applyAlignment="1">
      <alignment horizontal="right" vertical="center" wrapText="1"/>
    </xf>
    <xf numFmtId="0" fontId="48" fillId="0" borderId="0" xfId="0" applyFont="1" applyAlignment="1">
      <alignment horizontal="right" wrapText="1"/>
    </xf>
    <xf numFmtId="0" fontId="0" fillId="0" borderId="0" xfId="0" applyAlignment="1">
      <alignment horizontal="left" vertical="center" wrapText="1"/>
    </xf>
    <xf numFmtId="0" fontId="2"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9" fillId="0" borderId="21" xfId="0" applyFont="1" applyBorder="1" applyAlignment="1">
      <alignment horizontal="right"/>
    </xf>
    <xf numFmtId="0" fontId="56" fillId="0" borderId="0" xfId="0" applyFont="1" applyAlignment="1">
      <alignment horizontal="center" vertical="center" wrapText="1"/>
    </xf>
    <xf numFmtId="0" fontId="0" fillId="0" borderId="20" xfId="0" applyBorder="1" applyAlignment="1">
      <alignment horizontal="left" vertical="center" wrapText="1"/>
    </xf>
    <xf numFmtId="0" fontId="43" fillId="0" borderId="7" xfId="0" applyFont="1" applyFill="1" applyBorder="1" applyAlignment="1">
      <alignment horizontal="center"/>
    </xf>
    <xf numFmtId="0" fontId="8" fillId="0" borderId="7" xfId="0" applyFont="1" applyFill="1" applyBorder="1" applyAlignment="1">
      <alignment horizontal="center" vertical="center" wrapText="1"/>
    </xf>
    <xf numFmtId="0" fontId="8" fillId="0" borderId="6" xfId="2" applyFont="1" applyFill="1" applyBorder="1" applyAlignment="1" applyProtection="1">
      <alignment horizontal="center" vertical="center" wrapText="1"/>
    </xf>
    <xf numFmtId="0" fontId="8" fillId="0" borderId="9" xfId="2" applyFont="1" applyFill="1" applyBorder="1" applyAlignment="1" applyProtection="1">
      <alignment horizontal="center" vertical="center" wrapText="1"/>
    </xf>
    <xf numFmtId="0" fontId="26" fillId="0" borderId="20" xfId="0" applyFont="1" applyFill="1" applyBorder="1" applyAlignment="1">
      <alignment horizontal="left" vertical="center"/>
    </xf>
    <xf numFmtId="0" fontId="42" fillId="0" borderId="20" xfId="0" applyFont="1" applyFill="1" applyBorder="1" applyAlignment="1">
      <alignment horizontal="left" vertical="center"/>
    </xf>
    <xf numFmtId="0" fontId="26" fillId="0" borderId="0" xfId="0" applyFont="1" applyFill="1" applyBorder="1" applyAlignment="1">
      <alignment horizontal="left" vertical="center"/>
    </xf>
    <xf numFmtId="0" fontId="42" fillId="0" borderId="0" xfId="0" applyFont="1" applyFill="1" applyBorder="1" applyAlignment="1">
      <alignment horizontal="left" vertical="center"/>
    </xf>
    <xf numFmtId="0" fontId="8" fillId="0" borderId="8" xfId="0" applyFont="1" applyFill="1" applyBorder="1" applyAlignment="1">
      <alignment horizontal="center" vertical="center" wrapText="1"/>
    </xf>
    <xf numFmtId="0" fontId="57" fillId="0" borderId="0" xfId="0" applyFont="1" applyFill="1" applyBorder="1" applyAlignment="1">
      <alignment horizontal="center" vertical="center" wrapText="1"/>
    </xf>
    <xf numFmtId="0" fontId="58" fillId="0" borderId="0" xfId="0" applyFont="1" applyFill="1" applyBorder="1" applyAlignment="1">
      <alignment horizontal="right"/>
    </xf>
    <xf numFmtId="0" fontId="42" fillId="0" borderId="7" xfId="0" applyFont="1" applyFill="1" applyBorder="1" applyAlignment="1">
      <alignment horizontal="center"/>
    </xf>
    <xf numFmtId="0" fontId="42" fillId="0" borderId="1" xfId="0" applyFont="1" applyFill="1" applyBorder="1" applyAlignment="1">
      <alignment horizontal="center"/>
    </xf>
    <xf numFmtId="0" fontId="42" fillId="0" borderId="3" xfId="0" applyFont="1" applyFill="1" applyBorder="1" applyAlignment="1">
      <alignment horizontal="center"/>
    </xf>
    <xf numFmtId="0" fontId="49" fillId="0" borderId="0" xfId="0" applyFont="1" applyBorder="1" applyAlignment="1">
      <alignment horizontal="right" vertical="top" wrapText="1"/>
    </xf>
    <xf numFmtId="0" fontId="9" fillId="0" borderId="0" xfId="0" applyFont="1" applyBorder="1" applyAlignment="1">
      <alignment horizontal="left" vertical="center" wrapText="1"/>
    </xf>
    <xf numFmtId="0" fontId="32" fillId="0" borderId="0" xfId="0" applyFont="1" applyBorder="1" applyAlignment="1">
      <alignment horizontal="left" vertical="center" wrapText="1"/>
    </xf>
    <xf numFmtId="0" fontId="33" fillId="2" borderId="6" xfId="0" applyFont="1" applyFill="1" applyBorder="1" applyAlignment="1">
      <alignment horizontal="center" vertical="center" wrapText="1"/>
    </xf>
    <xf numFmtId="0" fontId="33" fillId="2" borderId="7" xfId="0" applyFont="1" applyFill="1" applyBorder="1" applyAlignment="1">
      <alignment horizontal="center" vertical="center" wrapText="1"/>
    </xf>
    <xf numFmtId="0" fontId="33" fillId="2" borderId="8" xfId="0" applyFont="1" applyFill="1" applyBorder="1" applyAlignment="1">
      <alignment horizontal="center" vertical="center" wrapText="1"/>
    </xf>
    <xf numFmtId="0" fontId="33" fillId="2" borderId="22" xfId="0" applyFont="1" applyFill="1" applyBorder="1" applyAlignment="1">
      <alignment horizontal="center" vertical="center" wrapText="1"/>
    </xf>
    <xf numFmtId="0" fontId="33" fillId="2" borderId="10" xfId="0" applyFont="1" applyFill="1" applyBorder="1" applyAlignment="1">
      <alignment horizontal="center" vertical="center" wrapText="1"/>
    </xf>
    <xf numFmtId="0" fontId="10" fillId="0" borderId="0" xfId="0" applyFont="1" applyBorder="1" applyAlignment="1">
      <alignment horizontal="left" wrapText="1"/>
    </xf>
    <xf numFmtId="0" fontId="32" fillId="0" borderId="0" xfId="0" applyFont="1" applyBorder="1" applyAlignment="1">
      <alignment horizontal="left" wrapText="1"/>
    </xf>
    <xf numFmtId="0" fontId="9" fillId="0" borderId="20" xfId="0" applyFont="1" applyBorder="1" applyAlignment="1">
      <alignment horizontal="left" wrapText="1"/>
    </xf>
    <xf numFmtId="0" fontId="32" fillId="0" borderId="20" xfId="0" applyFont="1" applyBorder="1" applyAlignment="1">
      <alignment horizontal="left" wrapText="1"/>
    </xf>
    <xf numFmtId="0" fontId="56" fillId="0" borderId="0" xfId="0" applyFont="1" applyFill="1" applyBorder="1" applyAlignment="1">
      <alignment horizontal="center" vertical="center" wrapText="1"/>
    </xf>
    <xf numFmtId="0" fontId="32" fillId="0" borderId="20" xfId="0" applyFont="1" applyBorder="1" applyAlignment="1">
      <alignment horizontal="left" vertical="center" wrapText="1"/>
    </xf>
    <xf numFmtId="0" fontId="56" fillId="0" borderId="0" xfId="0" applyFont="1" applyFill="1" applyAlignment="1">
      <alignment horizontal="center" vertical="center" wrapText="1"/>
    </xf>
    <xf numFmtId="0" fontId="49" fillId="0" borderId="23" xfId="0" applyFont="1" applyBorder="1" applyAlignment="1">
      <alignment horizontal="right" vertical="center"/>
    </xf>
    <xf numFmtId="0" fontId="32" fillId="0" borderId="24" xfId="0" applyFont="1" applyBorder="1" applyAlignment="1">
      <alignment horizontal="left" vertical="center" wrapText="1"/>
    </xf>
    <xf numFmtId="0" fontId="32" fillId="0" borderId="24" xfId="0" applyFont="1" applyBorder="1" applyAlignment="1">
      <alignment horizontal="left" vertical="center"/>
    </xf>
    <xf numFmtId="0" fontId="49" fillId="0" borderId="0" xfId="0" applyFont="1" applyBorder="1" applyAlignment="1">
      <alignment horizontal="right" vertical="center"/>
    </xf>
    <xf numFmtId="0" fontId="48" fillId="0" borderId="0" xfId="0" applyFont="1" applyAlignment="1">
      <alignment horizontal="right" vertical="center" wrapText="1"/>
    </xf>
    <xf numFmtId="0" fontId="9" fillId="0" borderId="0" xfId="0" applyFont="1" applyBorder="1" applyAlignment="1">
      <alignment horizontal="left" vertical="center"/>
    </xf>
    <xf numFmtId="0" fontId="32" fillId="0" borderId="0" xfId="0" applyFont="1" applyBorder="1" applyAlignment="1">
      <alignment horizontal="left" vertical="center"/>
    </xf>
    <xf numFmtId="0" fontId="31" fillId="2" borderId="7" xfId="0" applyFont="1" applyFill="1" applyBorder="1" applyAlignment="1">
      <alignment horizontal="center" vertical="center" wrapText="1"/>
    </xf>
    <xf numFmtId="0" fontId="31" fillId="2" borderId="1" xfId="0" applyFont="1" applyFill="1" applyBorder="1" applyAlignment="1">
      <alignment horizontal="center" vertical="center" wrapText="1"/>
    </xf>
    <xf numFmtId="0" fontId="31" fillId="2" borderId="8" xfId="0" applyFont="1" applyFill="1" applyBorder="1" applyAlignment="1">
      <alignment horizontal="center" vertical="center" wrapText="1"/>
    </xf>
    <xf numFmtId="0" fontId="31" fillId="2" borderId="25" xfId="0" applyFont="1" applyFill="1" applyBorder="1" applyAlignment="1">
      <alignment horizontal="center" vertical="center" wrapText="1"/>
    </xf>
    <xf numFmtId="0" fontId="31" fillId="2" borderId="26" xfId="0" applyFont="1" applyFill="1" applyBorder="1" applyAlignment="1">
      <alignment horizontal="center" vertical="center" wrapText="1"/>
    </xf>
    <xf numFmtId="0" fontId="48" fillId="0" borderId="0" xfId="0" applyFont="1" applyFill="1" applyAlignment="1" applyProtection="1">
      <alignment horizontal="right" vertical="center"/>
    </xf>
    <xf numFmtId="0" fontId="0" fillId="0" borderId="0" xfId="0" applyBorder="1" applyAlignment="1">
      <alignment horizontal="left" vertical="center" wrapText="1"/>
    </xf>
    <xf numFmtId="0" fontId="36" fillId="2" borderId="6" xfId="0" applyFont="1" applyFill="1" applyBorder="1" applyAlignment="1">
      <alignment horizontal="center" vertical="center" wrapText="1"/>
    </xf>
    <xf numFmtId="0" fontId="36" fillId="2" borderId="9" xfId="0" applyFont="1" applyFill="1" applyBorder="1" applyAlignment="1">
      <alignment horizontal="center" vertical="center" wrapText="1"/>
    </xf>
    <xf numFmtId="0" fontId="59" fillId="0" borderId="21" xfId="0" applyFont="1" applyBorder="1" applyAlignment="1">
      <alignment horizontal="right" wrapText="1"/>
    </xf>
    <xf numFmtId="0" fontId="31" fillId="2" borderId="17" xfId="0" applyFont="1" applyFill="1" applyBorder="1" applyAlignment="1">
      <alignment horizontal="center" wrapText="1"/>
    </xf>
    <xf numFmtId="0" fontId="31" fillId="2" borderId="18" xfId="0" applyFont="1" applyFill="1" applyBorder="1" applyAlignment="1">
      <alignment horizontal="center" wrapText="1"/>
    </xf>
    <xf numFmtId="0" fontId="31" fillId="2" borderId="27" xfId="0" applyFont="1" applyFill="1" applyBorder="1" applyAlignment="1">
      <alignment horizontal="center" wrapText="1"/>
    </xf>
    <xf numFmtId="0" fontId="33" fillId="2" borderId="1" xfId="0" applyFont="1" applyFill="1" applyBorder="1" applyAlignment="1">
      <alignment horizontal="center" vertical="center" wrapText="1"/>
    </xf>
    <xf numFmtId="168" fontId="33" fillId="2" borderId="7" xfId="1" applyNumberFormat="1" applyFont="1" applyFill="1" applyBorder="1" applyAlignment="1">
      <alignment horizontal="center" vertical="center" wrapText="1"/>
    </xf>
    <xf numFmtId="168" fontId="33" fillId="2" borderId="1" xfId="1" applyNumberFormat="1" applyFont="1" applyFill="1" applyBorder="1" applyAlignment="1">
      <alignment horizontal="center" vertical="center" wrapText="1"/>
    </xf>
    <xf numFmtId="0" fontId="33" fillId="2" borderId="2" xfId="0" applyFont="1" applyFill="1" applyBorder="1" applyAlignment="1">
      <alignment horizontal="center" vertical="center" wrapText="1"/>
    </xf>
    <xf numFmtId="0" fontId="9" fillId="0" borderId="20" xfId="0" applyFont="1" applyFill="1" applyBorder="1" applyAlignment="1">
      <alignment horizontal="left" vertical="center"/>
    </xf>
    <xf numFmtId="0" fontId="32" fillId="0" borderId="20" xfId="0" applyFont="1" applyFill="1" applyBorder="1" applyAlignment="1">
      <alignment horizontal="left" vertical="center"/>
    </xf>
    <xf numFmtId="0" fontId="33" fillId="2" borderId="3" xfId="0" applyFont="1" applyFill="1" applyBorder="1" applyAlignment="1">
      <alignment horizontal="center"/>
    </xf>
    <xf numFmtId="0" fontId="49" fillId="0" borderId="0" xfId="0" applyFont="1" applyFill="1" applyBorder="1" applyAlignment="1">
      <alignment horizontal="right"/>
    </xf>
    <xf numFmtId="0" fontId="60" fillId="2" borderId="6" xfId="0" applyFont="1" applyFill="1" applyBorder="1" applyAlignment="1">
      <alignment horizontal="center" vertical="center"/>
    </xf>
    <xf numFmtId="0" fontId="60" fillId="2" borderId="9" xfId="0" applyFont="1" applyFill="1" applyBorder="1" applyAlignment="1">
      <alignment horizontal="center" vertical="center"/>
    </xf>
  </cellXfs>
  <cellStyles count="3">
    <cellStyle name="Comma" xfId="1" builtinId="3"/>
    <cellStyle name="Normal" xfId="0" builtinId="0"/>
    <cellStyle name="Norm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M144"/>
  <sheetViews>
    <sheetView view="pageBreakPreview" topLeftCell="A133" zoomScale="85" zoomScaleNormal="100" zoomScaleSheetLayoutView="85" workbookViewId="0">
      <selection activeCell="F113" activeCellId="1" sqref="F111 F113"/>
    </sheetView>
  </sheetViews>
  <sheetFormatPr defaultRowHeight="12.75"/>
  <cols>
    <col min="1" max="1" width="15.28515625" style="13" customWidth="1"/>
    <col min="2" max="2" width="16.5703125" style="13" customWidth="1"/>
    <col min="3" max="3" width="21.28515625" style="13" customWidth="1"/>
    <col min="4" max="4" width="14.28515625" style="13" customWidth="1"/>
    <col min="5" max="5" width="16.42578125" style="13" customWidth="1"/>
    <col min="6" max="6" width="23.140625" style="13" customWidth="1"/>
    <col min="7" max="7" width="20.85546875" style="13" customWidth="1"/>
    <col min="8" max="8" width="10.7109375" style="13" customWidth="1"/>
    <col min="9" max="11" width="9.5703125" style="13" customWidth="1"/>
    <col min="12" max="12" width="30.5703125" style="13" customWidth="1"/>
    <col min="13" max="13" width="19.7109375" style="13" customWidth="1"/>
    <col min="14" max="16384" width="9.140625" style="13"/>
  </cols>
  <sheetData>
    <row r="1" spans="1:13" ht="15.75">
      <c r="A1" s="219" t="s">
        <v>119</v>
      </c>
      <c r="B1" s="219"/>
      <c r="C1" s="219"/>
      <c r="D1" s="219"/>
      <c r="E1" s="219"/>
      <c r="F1" s="219"/>
      <c r="G1" s="219"/>
      <c r="H1" s="219"/>
      <c r="I1" s="219"/>
      <c r="J1" s="219"/>
      <c r="K1" s="219"/>
      <c r="L1" s="219"/>
    </row>
    <row r="2" spans="1:13" s="17" customFormat="1" ht="40.5" customHeight="1">
      <c r="A2" s="217" t="s">
        <v>321</v>
      </c>
      <c r="B2" s="217"/>
      <c r="C2" s="217"/>
      <c r="D2" s="217"/>
      <c r="E2" s="217"/>
      <c r="F2" s="217"/>
      <c r="G2" s="217"/>
      <c r="H2" s="217"/>
      <c r="I2" s="217"/>
      <c r="J2" s="217"/>
      <c r="K2" s="217"/>
      <c r="L2" s="217"/>
    </row>
    <row r="3" spans="1:13" s="16" customFormat="1" ht="12" thickBot="1">
      <c r="A3" s="218" t="s">
        <v>28</v>
      </c>
      <c r="B3" s="218"/>
      <c r="C3" s="218"/>
      <c r="D3" s="218"/>
      <c r="E3" s="218"/>
      <c r="F3" s="218"/>
      <c r="G3" s="218"/>
      <c r="H3" s="218"/>
      <c r="I3" s="218"/>
      <c r="J3" s="218"/>
      <c r="K3" s="218"/>
      <c r="L3" s="218"/>
    </row>
    <row r="4" spans="1:13" s="14" customFormat="1" ht="44.25" customHeight="1">
      <c r="A4" s="10" t="s">
        <v>15</v>
      </c>
      <c r="B4" s="11" t="s">
        <v>16</v>
      </c>
      <c r="C4" s="11" t="s">
        <v>17</v>
      </c>
      <c r="D4" s="11" t="s">
        <v>18</v>
      </c>
      <c r="E4" s="11" t="s">
        <v>19</v>
      </c>
      <c r="F4" s="11" t="s">
        <v>20</v>
      </c>
      <c r="G4" s="11" t="s">
        <v>21</v>
      </c>
      <c r="H4" s="11" t="s">
        <v>22</v>
      </c>
      <c r="I4" s="11" t="s">
        <v>23</v>
      </c>
      <c r="J4" s="11" t="s">
        <v>24</v>
      </c>
      <c r="K4" s="11" t="s">
        <v>25</v>
      </c>
      <c r="L4" s="12" t="s">
        <v>26</v>
      </c>
    </row>
    <row r="5" spans="1:13">
      <c r="A5" s="184">
        <v>3400000</v>
      </c>
      <c r="B5" s="198">
        <v>4375</v>
      </c>
      <c r="C5" s="184" t="s">
        <v>236</v>
      </c>
      <c r="D5" s="183" t="s">
        <v>237</v>
      </c>
      <c r="E5" s="7">
        <v>1</v>
      </c>
      <c r="F5" s="184" t="s">
        <v>238</v>
      </c>
      <c r="G5" s="7" t="s">
        <v>162</v>
      </c>
      <c r="H5" s="7" t="s">
        <v>171</v>
      </c>
      <c r="I5" s="7" t="s">
        <v>171</v>
      </c>
      <c r="J5" s="7" t="s">
        <v>171</v>
      </c>
      <c r="K5" s="7" t="s">
        <v>171</v>
      </c>
      <c r="L5" s="8"/>
      <c r="M5" s="199"/>
    </row>
    <row r="6" spans="1:13" ht="25.5">
      <c r="A6" s="184">
        <v>9100000</v>
      </c>
      <c r="B6" s="198">
        <v>361700</v>
      </c>
      <c r="C6" s="184" t="s">
        <v>239</v>
      </c>
      <c r="D6" s="183" t="s">
        <v>237</v>
      </c>
      <c r="E6" s="7">
        <v>1</v>
      </c>
      <c r="F6" s="184" t="s">
        <v>293</v>
      </c>
      <c r="G6" s="7" t="s">
        <v>162</v>
      </c>
      <c r="H6" s="7" t="s">
        <v>171</v>
      </c>
      <c r="I6" s="7" t="s">
        <v>171</v>
      </c>
      <c r="J6" s="7" t="s">
        <v>171</v>
      </c>
      <c r="K6" s="7" t="s">
        <v>171</v>
      </c>
      <c r="L6" s="8" t="s">
        <v>240</v>
      </c>
      <c r="M6" s="199"/>
    </row>
    <row r="7" spans="1:13" ht="25.5">
      <c r="A7" s="184">
        <v>15500000</v>
      </c>
      <c r="B7" s="198">
        <v>500</v>
      </c>
      <c r="C7" s="184" t="s">
        <v>236</v>
      </c>
      <c r="D7" s="183" t="s">
        <v>237</v>
      </c>
      <c r="E7" s="7">
        <v>1</v>
      </c>
      <c r="F7" s="184" t="s">
        <v>241</v>
      </c>
      <c r="G7" s="7" t="s">
        <v>162</v>
      </c>
      <c r="H7" s="7" t="s">
        <v>171</v>
      </c>
      <c r="I7" s="7" t="s">
        <v>171</v>
      </c>
      <c r="J7" s="7" t="s">
        <v>171</v>
      </c>
      <c r="K7" s="7" t="s">
        <v>171</v>
      </c>
      <c r="L7" s="8"/>
      <c r="M7" s="199"/>
    </row>
    <row r="8" spans="1:13" ht="25.5">
      <c r="A8" s="184">
        <v>15800000</v>
      </c>
      <c r="B8" s="198">
        <v>1000</v>
      </c>
      <c r="C8" s="184" t="s">
        <v>236</v>
      </c>
      <c r="D8" s="183" t="s">
        <v>237</v>
      </c>
      <c r="E8" s="7">
        <v>1</v>
      </c>
      <c r="F8" s="184" t="s">
        <v>241</v>
      </c>
      <c r="G8" s="7" t="s">
        <v>162</v>
      </c>
      <c r="H8" s="7" t="s">
        <v>171</v>
      </c>
      <c r="I8" s="7" t="s">
        <v>171</v>
      </c>
      <c r="J8" s="7" t="s">
        <v>171</v>
      </c>
      <c r="K8" s="7" t="s">
        <v>171</v>
      </c>
      <c r="L8" s="8"/>
      <c r="M8" s="199"/>
    </row>
    <row r="9" spans="1:13" ht="25.5">
      <c r="A9" s="184">
        <v>15900000</v>
      </c>
      <c r="B9" s="198">
        <v>3500</v>
      </c>
      <c r="C9" s="184" t="s">
        <v>236</v>
      </c>
      <c r="D9" s="183" t="s">
        <v>237</v>
      </c>
      <c r="E9" s="7">
        <v>1</v>
      </c>
      <c r="F9" s="184" t="s">
        <v>241</v>
      </c>
      <c r="G9" s="7" t="s">
        <v>162</v>
      </c>
      <c r="H9" s="7" t="s">
        <v>171</v>
      </c>
      <c r="I9" s="7" t="s">
        <v>171</v>
      </c>
      <c r="J9" s="7" t="s">
        <v>171</v>
      </c>
      <c r="K9" s="7" t="s">
        <v>171</v>
      </c>
      <c r="L9" s="8" t="s">
        <v>235</v>
      </c>
      <c r="M9" s="199"/>
    </row>
    <row r="10" spans="1:13">
      <c r="A10" s="184">
        <v>16400000</v>
      </c>
      <c r="B10" s="198">
        <v>100</v>
      </c>
      <c r="C10" s="184" t="s">
        <v>236</v>
      </c>
      <c r="D10" s="183" t="s">
        <v>237</v>
      </c>
      <c r="E10" s="7">
        <v>1</v>
      </c>
      <c r="F10" s="184" t="s">
        <v>238</v>
      </c>
      <c r="G10" s="7" t="s">
        <v>162</v>
      </c>
      <c r="H10" s="7" t="s">
        <v>171</v>
      </c>
      <c r="I10" s="7" t="s">
        <v>171</v>
      </c>
      <c r="J10" s="7" t="s">
        <v>171</v>
      </c>
      <c r="K10" s="7" t="s">
        <v>171</v>
      </c>
      <c r="L10" s="8"/>
      <c r="M10" s="199"/>
    </row>
    <row r="11" spans="1:13">
      <c r="A11" s="184">
        <v>18100000</v>
      </c>
      <c r="B11" s="198">
        <v>27522</v>
      </c>
      <c r="C11" s="184" t="s">
        <v>242</v>
      </c>
      <c r="D11" s="183" t="s">
        <v>237</v>
      </c>
      <c r="E11" s="7">
        <v>1</v>
      </c>
      <c r="F11" s="184" t="s">
        <v>238</v>
      </c>
      <c r="G11" s="7" t="s">
        <v>162</v>
      </c>
      <c r="H11" s="7" t="s">
        <v>171</v>
      </c>
      <c r="I11" s="7" t="s">
        <v>171</v>
      </c>
      <c r="J11" s="7" t="s">
        <v>171</v>
      </c>
      <c r="K11" s="7" t="s">
        <v>171</v>
      </c>
      <c r="L11" s="8" t="s">
        <v>243</v>
      </c>
      <c r="M11" s="199"/>
    </row>
    <row r="12" spans="1:13">
      <c r="A12" s="184">
        <v>18400000</v>
      </c>
      <c r="B12" s="198">
        <v>902</v>
      </c>
      <c r="C12" s="184" t="s">
        <v>236</v>
      </c>
      <c r="D12" s="183" t="s">
        <v>237</v>
      </c>
      <c r="E12" s="7">
        <v>1</v>
      </c>
      <c r="F12" s="184" t="s">
        <v>238</v>
      </c>
      <c r="G12" s="7" t="s">
        <v>162</v>
      </c>
      <c r="H12" s="7" t="s">
        <v>171</v>
      </c>
      <c r="I12" s="7" t="s">
        <v>171</v>
      </c>
      <c r="J12" s="7" t="s">
        <v>171</v>
      </c>
      <c r="K12" s="7" t="s">
        <v>171</v>
      </c>
      <c r="L12" s="8" t="s">
        <v>244</v>
      </c>
      <c r="M12" s="199"/>
    </row>
    <row r="13" spans="1:13" ht="25.5">
      <c r="A13" s="184">
        <v>18500000</v>
      </c>
      <c r="B13" s="198">
        <v>4000</v>
      </c>
      <c r="C13" s="184" t="s">
        <v>236</v>
      </c>
      <c r="D13" s="183" t="s">
        <v>237</v>
      </c>
      <c r="E13" s="7">
        <v>1</v>
      </c>
      <c r="F13" s="184" t="s">
        <v>241</v>
      </c>
      <c r="G13" s="7" t="s">
        <v>162</v>
      </c>
      <c r="H13" s="7" t="s">
        <v>171</v>
      </c>
      <c r="I13" s="7" t="s">
        <v>171</v>
      </c>
      <c r="J13" s="7" t="s">
        <v>171</v>
      </c>
      <c r="K13" s="7" t="s">
        <v>171</v>
      </c>
      <c r="L13" s="8" t="s">
        <v>245</v>
      </c>
      <c r="M13" s="199"/>
    </row>
    <row r="14" spans="1:13">
      <c r="A14" s="184">
        <v>18800000</v>
      </c>
      <c r="B14" s="198">
        <v>2478</v>
      </c>
      <c r="C14" s="184" t="s">
        <v>236</v>
      </c>
      <c r="D14" s="183" t="s">
        <v>173</v>
      </c>
      <c r="E14" s="7">
        <v>1</v>
      </c>
      <c r="F14" s="184" t="s">
        <v>238</v>
      </c>
      <c r="G14" s="7" t="s">
        <v>162</v>
      </c>
      <c r="H14" s="7" t="s">
        <v>171</v>
      </c>
      <c r="I14" s="7" t="s">
        <v>171</v>
      </c>
      <c r="J14" s="7" t="s">
        <v>171</v>
      </c>
      <c r="K14" s="7" t="s">
        <v>171</v>
      </c>
      <c r="L14" s="8"/>
      <c r="M14" s="199"/>
    </row>
    <row r="15" spans="1:13">
      <c r="A15" s="184">
        <v>19600000</v>
      </c>
      <c r="B15" s="198">
        <v>2000</v>
      </c>
      <c r="C15" s="184" t="s">
        <v>236</v>
      </c>
      <c r="D15" s="183" t="s">
        <v>237</v>
      </c>
      <c r="E15" s="7">
        <v>1</v>
      </c>
      <c r="F15" s="184" t="s">
        <v>238</v>
      </c>
      <c r="G15" s="7" t="s">
        <v>162</v>
      </c>
      <c r="H15" s="7" t="s">
        <v>171</v>
      </c>
      <c r="I15" s="7" t="s">
        <v>171</v>
      </c>
      <c r="J15" s="7" t="s">
        <v>171</v>
      </c>
      <c r="K15" s="7" t="s">
        <v>171</v>
      </c>
      <c r="L15" s="8" t="s">
        <v>246</v>
      </c>
      <c r="M15" s="199"/>
    </row>
    <row r="16" spans="1:13">
      <c r="A16" s="184">
        <v>22100000</v>
      </c>
      <c r="B16" s="198">
        <v>1000</v>
      </c>
      <c r="C16" s="184" t="s">
        <v>242</v>
      </c>
      <c r="D16" s="183" t="s">
        <v>237</v>
      </c>
      <c r="E16" s="7">
        <v>1</v>
      </c>
      <c r="F16" s="184" t="s">
        <v>238</v>
      </c>
      <c r="G16" s="7" t="s">
        <v>162</v>
      </c>
      <c r="H16" s="7" t="s">
        <v>171</v>
      </c>
      <c r="I16" s="7" t="s">
        <v>171</v>
      </c>
      <c r="J16" s="7" t="s">
        <v>171</v>
      </c>
      <c r="K16" s="7" t="s">
        <v>171</v>
      </c>
      <c r="L16" s="8"/>
      <c r="M16" s="199"/>
    </row>
    <row r="17" spans="1:13">
      <c r="A17" s="184">
        <v>22400000</v>
      </c>
      <c r="B17" s="198">
        <v>2500</v>
      </c>
      <c r="C17" s="184" t="s">
        <v>236</v>
      </c>
      <c r="D17" s="183" t="s">
        <v>237</v>
      </c>
      <c r="E17" s="7">
        <v>1</v>
      </c>
      <c r="F17" s="184" t="s">
        <v>238</v>
      </c>
      <c r="G17" s="7" t="s">
        <v>162</v>
      </c>
      <c r="H17" s="7" t="s">
        <v>171</v>
      </c>
      <c r="I17" s="7" t="s">
        <v>171</v>
      </c>
      <c r="J17" s="7" t="s">
        <v>171</v>
      </c>
      <c r="K17" s="7" t="s">
        <v>171</v>
      </c>
      <c r="L17" s="8"/>
      <c r="M17" s="199"/>
    </row>
    <row r="18" spans="1:13" ht="38.25">
      <c r="A18" s="184">
        <v>22800000</v>
      </c>
      <c r="B18" s="198">
        <v>3770</v>
      </c>
      <c r="C18" s="184" t="s">
        <v>236</v>
      </c>
      <c r="D18" s="183" t="s">
        <v>173</v>
      </c>
      <c r="E18" s="7">
        <v>1</v>
      </c>
      <c r="F18" s="184" t="s">
        <v>238</v>
      </c>
      <c r="G18" s="7" t="s">
        <v>162</v>
      </c>
      <c r="H18" s="7" t="s">
        <v>171</v>
      </c>
      <c r="I18" s="7" t="s">
        <v>171</v>
      </c>
      <c r="J18" s="7" t="s">
        <v>171</v>
      </c>
      <c r="K18" s="7" t="s">
        <v>171</v>
      </c>
      <c r="L18" s="8" t="s">
        <v>247</v>
      </c>
      <c r="M18" s="199"/>
    </row>
    <row r="19" spans="1:13">
      <c r="A19" s="184">
        <v>24400000</v>
      </c>
      <c r="B19" s="198">
        <v>1000</v>
      </c>
      <c r="C19" s="184" t="s">
        <v>236</v>
      </c>
      <c r="D19" s="183" t="s">
        <v>237</v>
      </c>
      <c r="E19" s="7">
        <v>1</v>
      </c>
      <c r="F19" s="184" t="s">
        <v>238</v>
      </c>
      <c r="G19" s="7" t="s">
        <v>162</v>
      </c>
      <c r="H19" s="7" t="s">
        <v>171</v>
      </c>
      <c r="I19" s="7" t="s">
        <v>171</v>
      </c>
      <c r="J19" s="7" t="s">
        <v>171</v>
      </c>
      <c r="K19" s="7" t="s">
        <v>171</v>
      </c>
      <c r="L19" s="8"/>
      <c r="M19" s="199"/>
    </row>
    <row r="20" spans="1:13">
      <c r="A20" s="184">
        <v>24900000</v>
      </c>
      <c r="B20" s="198">
        <v>200</v>
      </c>
      <c r="C20" s="184" t="s">
        <v>236</v>
      </c>
      <c r="D20" s="183" t="s">
        <v>237</v>
      </c>
      <c r="E20" s="7">
        <v>1</v>
      </c>
      <c r="F20" s="184" t="s">
        <v>238</v>
      </c>
      <c r="G20" s="7" t="s">
        <v>162</v>
      </c>
      <c r="H20" s="7" t="s">
        <v>171</v>
      </c>
      <c r="I20" s="7" t="s">
        <v>171</v>
      </c>
      <c r="J20" s="7" t="s">
        <v>171</v>
      </c>
      <c r="K20" s="7" t="s">
        <v>171</v>
      </c>
      <c r="L20" s="8"/>
      <c r="M20" s="199"/>
    </row>
    <row r="21" spans="1:13">
      <c r="A21" s="184">
        <v>30100000</v>
      </c>
      <c r="B21" s="198">
        <v>4500</v>
      </c>
      <c r="C21" s="184" t="s">
        <v>242</v>
      </c>
      <c r="D21" s="183" t="s">
        <v>248</v>
      </c>
      <c r="E21" s="7">
        <v>1</v>
      </c>
      <c r="F21" s="184" t="s">
        <v>238</v>
      </c>
      <c r="G21" s="7" t="s">
        <v>162</v>
      </c>
      <c r="H21" s="7" t="s">
        <v>171</v>
      </c>
      <c r="I21" s="7" t="s">
        <v>171</v>
      </c>
      <c r="J21" s="7" t="s">
        <v>171</v>
      </c>
      <c r="K21" s="7" t="s">
        <v>171</v>
      </c>
      <c r="L21" s="8" t="s">
        <v>249</v>
      </c>
      <c r="M21" s="199"/>
    </row>
    <row r="22" spans="1:13">
      <c r="A22" s="184">
        <v>30100000</v>
      </c>
      <c r="B22" s="198">
        <v>5000</v>
      </c>
      <c r="C22" s="184" t="s">
        <v>242</v>
      </c>
      <c r="D22" s="183" t="s">
        <v>237</v>
      </c>
      <c r="E22" s="7">
        <v>1</v>
      </c>
      <c r="F22" s="184" t="s">
        <v>238</v>
      </c>
      <c r="G22" s="7" t="s">
        <v>162</v>
      </c>
      <c r="H22" s="7" t="s">
        <v>171</v>
      </c>
      <c r="I22" s="7" t="s">
        <v>171</v>
      </c>
      <c r="J22" s="7" t="s">
        <v>171</v>
      </c>
      <c r="K22" s="7" t="s">
        <v>171</v>
      </c>
      <c r="L22" s="8" t="s">
        <v>250</v>
      </c>
      <c r="M22" s="199"/>
    </row>
    <row r="23" spans="1:13">
      <c r="A23" s="184">
        <v>30100000</v>
      </c>
      <c r="B23" s="198">
        <v>1000</v>
      </c>
      <c r="C23" s="184" t="s">
        <v>242</v>
      </c>
      <c r="D23" s="183" t="s">
        <v>237</v>
      </c>
      <c r="E23" s="7">
        <v>1</v>
      </c>
      <c r="F23" s="184" t="s">
        <v>238</v>
      </c>
      <c r="G23" s="7" t="s">
        <v>162</v>
      </c>
      <c r="H23" s="7" t="s">
        <v>171</v>
      </c>
      <c r="I23" s="7" t="s">
        <v>171</v>
      </c>
      <c r="J23" s="7" t="s">
        <v>171</v>
      </c>
      <c r="K23" s="7" t="s">
        <v>171</v>
      </c>
      <c r="L23" s="8"/>
      <c r="M23" s="199"/>
    </row>
    <row r="24" spans="1:13">
      <c r="A24" s="184">
        <v>30100000</v>
      </c>
      <c r="B24" s="198">
        <v>27510</v>
      </c>
      <c r="C24" s="184" t="s">
        <v>242</v>
      </c>
      <c r="D24" s="183" t="s">
        <v>237</v>
      </c>
      <c r="E24" s="7">
        <v>1</v>
      </c>
      <c r="F24" s="184" t="s">
        <v>238</v>
      </c>
      <c r="G24" s="7" t="s">
        <v>162</v>
      </c>
      <c r="H24" s="7" t="s">
        <v>171</v>
      </c>
      <c r="I24" s="7" t="s">
        <v>171</v>
      </c>
      <c r="J24" s="7" t="s">
        <v>171</v>
      </c>
      <c r="K24" s="7" t="s">
        <v>171</v>
      </c>
      <c r="L24" s="8" t="s">
        <v>207</v>
      </c>
      <c r="M24" s="199"/>
    </row>
    <row r="25" spans="1:13" ht="25.5">
      <c r="A25" s="184">
        <v>30100000</v>
      </c>
      <c r="B25" s="198">
        <v>28220</v>
      </c>
      <c r="C25" s="184" t="s">
        <v>239</v>
      </c>
      <c r="D25" s="183" t="s">
        <v>237</v>
      </c>
      <c r="E25" s="7">
        <v>1</v>
      </c>
      <c r="F25" s="184" t="s">
        <v>293</v>
      </c>
      <c r="G25" s="7" t="s">
        <v>162</v>
      </c>
      <c r="H25" s="7" t="s">
        <v>171</v>
      </c>
      <c r="I25" s="7" t="s">
        <v>171</v>
      </c>
      <c r="J25" s="7" t="s">
        <v>171</v>
      </c>
      <c r="K25" s="7" t="s">
        <v>171</v>
      </c>
      <c r="L25" s="8" t="s">
        <v>251</v>
      </c>
      <c r="M25" s="199"/>
    </row>
    <row r="26" spans="1:13" ht="25.5">
      <c r="A26" s="184">
        <v>30200000</v>
      </c>
      <c r="B26" s="198">
        <v>8555</v>
      </c>
      <c r="C26" s="184" t="s">
        <v>239</v>
      </c>
      <c r="D26" s="183" t="s">
        <v>248</v>
      </c>
      <c r="E26" s="7">
        <v>1</v>
      </c>
      <c r="F26" s="184" t="s">
        <v>293</v>
      </c>
      <c r="G26" s="7" t="s">
        <v>162</v>
      </c>
      <c r="H26" s="7" t="s">
        <v>171</v>
      </c>
      <c r="I26" s="7" t="s">
        <v>171</v>
      </c>
      <c r="J26" s="7" t="s">
        <v>171</v>
      </c>
      <c r="K26" s="7" t="s">
        <v>171</v>
      </c>
      <c r="L26" s="8" t="s">
        <v>252</v>
      </c>
      <c r="M26" s="199"/>
    </row>
    <row r="27" spans="1:13" ht="25.5">
      <c r="A27" s="184">
        <v>30200000</v>
      </c>
      <c r="B27" s="198">
        <v>2400</v>
      </c>
      <c r="C27" s="184" t="s">
        <v>242</v>
      </c>
      <c r="D27" s="183" t="s">
        <v>248</v>
      </c>
      <c r="E27" s="7">
        <v>1</v>
      </c>
      <c r="F27" s="184" t="s">
        <v>238</v>
      </c>
      <c r="G27" s="7" t="s">
        <v>162</v>
      </c>
      <c r="H27" s="7" t="s">
        <v>171</v>
      </c>
      <c r="I27" s="7" t="s">
        <v>171</v>
      </c>
      <c r="J27" s="7" t="s">
        <v>171</v>
      </c>
      <c r="K27" s="7" t="s">
        <v>171</v>
      </c>
      <c r="L27" s="8" t="s">
        <v>253</v>
      </c>
      <c r="M27" s="199"/>
    </row>
    <row r="28" spans="1:13" ht="25.5">
      <c r="A28" s="184">
        <v>30200000</v>
      </c>
      <c r="B28" s="198">
        <v>36000</v>
      </c>
      <c r="C28" s="184" t="s">
        <v>254</v>
      </c>
      <c r="D28" s="183" t="s">
        <v>237</v>
      </c>
      <c r="E28" s="7">
        <v>1</v>
      </c>
      <c r="F28" s="184" t="s">
        <v>238</v>
      </c>
      <c r="G28" s="7" t="s">
        <v>162</v>
      </c>
      <c r="H28" s="7" t="s">
        <v>171</v>
      </c>
      <c r="I28" s="7" t="s">
        <v>171</v>
      </c>
      <c r="J28" s="7" t="s">
        <v>171</v>
      </c>
      <c r="K28" s="7" t="s">
        <v>171</v>
      </c>
      <c r="L28" s="8" t="s">
        <v>255</v>
      </c>
      <c r="M28" s="199"/>
    </row>
    <row r="29" spans="1:13" ht="25.5">
      <c r="A29" s="184">
        <v>30200000</v>
      </c>
      <c r="B29" s="198">
        <v>65518.1</v>
      </c>
      <c r="C29" s="184" t="s">
        <v>239</v>
      </c>
      <c r="D29" s="183" t="s">
        <v>237</v>
      </c>
      <c r="E29" s="7">
        <v>1</v>
      </c>
      <c r="F29" s="184" t="s">
        <v>293</v>
      </c>
      <c r="G29" s="7" t="s">
        <v>162</v>
      </c>
      <c r="H29" s="7" t="s">
        <v>171</v>
      </c>
      <c r="I29" s="7" t="s">
        <v>171</v>
      </c>
      <c r="J29" s="7" t="s">
        <v>171</v>
      </c>
      <c r="K29" s="7" t="s">
        <v>171</v>
      </c>
      <c r="L29" s="8" t="s">
        <v>256</v>
      </c>
      <c r="M29" s="199"/>
    </row>
    <row r="30" spans="1:13" ht="25.5">
      <c r="A30" s="184">
        <v>30200000</v>
      </c>
      <c r="B30" s="198">
        <v>74445</v>
      </c>
      <c r="C30" s="184" t="s">
        <v>254</v>
      </c>
      <c r="D30" s="183" t="s">
        <v>237</v>
      </c>
      <c r="E30" s="7">
        <v>1</v>
      </c>
      <c r="F30" s="184" t="s">
        <v>238</v>
      </c>
      <c r="G30" s="7" t="s">
        <v>162</v>
      </c>
      <c r="H30" s="7" t="s">
        <v>171</v>
      </c>
      <c r="I30" s="7" t="s">
        <v>171</v>
      </c>
      <c r="J30" s="7" t="s">
        <v>171</v>
      </c>
      <c r="K30" s="7" t="s">
        <v>171</v>
      </c>
      <c r="L30" s="8" t="s">
        <v>253</v>
      </c>
      <c r="M30" s="199"/>
    </row>
    <row r="31" spans="1:13">
      <c r="A31" s="184">
        <v>31200000</v>
      </c>
      <c r="B31" s="198">
        <v>1500</v>
      </c>
      <c r="C31" s="184" t="s">
        <v>236</v>
      </c>
      <c r="D31" s="183" t="s">
        <v>237</v>
      </c>
      <c r="E31" s="7">
        <v>1</v>
      </c>
      <c r="F31" s="184" t="s">
        <v>238</v>
      </c>
      <c r="G31" s="7" t="s">
        <v>162</v>
      </c>
      <c r="H31" s="7" t="s">
        <v>171</v>
      </c>
      <c r="I31" s="7" t="s">
        <v>171</v>
      </c>
      <c r="J31" s="7" t="s">
        <v>171</v>
      </c>
      <c r="K31" s="7" t="s">
        <v>171</v>
      </c>
      <c r="L31" s="8"/>
      <c r="M31" s="199"/>
    </row>
    <row r="32" spans="1:13">
      <c r="A32" s="184">
        <v>31300000</v>
      </c>
      <c r="B32" s="198">
        <v>500</v>
      </c>
      <c r="C32" s="184" t="s">
        <v>236</v>
      </c>
      <c r="D32" s="183" t="s">
        <v>237</v>
      </c>
      <c r="E32" s="7">
        <v>1</v>
      </c>
      <c r="F32" s="184" t="s">
        <v>238</v>
      </c>
      <c r="G32" s="7" t="s">
        <v>162</v>
      </c>
      <c r="H32" s="7" t="s">
        <v>171</v>
      </c>
      <c r="I32" s="7" t="s">
        <v>171</v>
      </c>
      <c r="J32" s="7" t="s">
        <v>171</v>
      </c>
      <c r="K32" s="7" t="s">
        <v>171</v>
      </c>
      <c r="L32" s="8"/>
      <c r="M32" s="199"/>
    </row>
    <row r="33" spans="1:13">
      <c r="A33" s="184">
        <v>31400000</v>
      </c>
      <c r="B33" s="198">
        <v>1800</v>
      </c>
      <c r="C33" s="184" t="s">
        <v>236</v>
      </c>
      <c r="D33" s="183" t="s">
        <v>237</v>
      </c>
      <c r="E33" s="7">
        <v>1</v>
      </c>
      <c r="F33" s="184" t="s">
        <v>238</v>
      </c>
      <c r="G33" s="7" t="s">
        <v>162</v>
      </c>
      <c r="H33" s="7" t="s">
        <v>171</v>
      </c>
      <c r="I33" s="7" t="s">
        <v>171</v>
      </c>
      <c r="J33" s="7" t="s">
        <v>171</v>
      </c>
      <c r="K33" s="7" t="s">
        <v>171</v>
      </c>
      <c r="L33" s="8"/>
      <c r="M33" s="199"/>
    </row>
    <row r="34" spans="1:13">
      <c r="A34" s="184">
        <v>31400000</v>
      </c>
      <c r="B34" s="198">
        <v>1500</v>
      </c>
      <c r="C34" s="184" t="s">
        <v>236</v>
      </c>
      <c r="D34" s="183" t="s">
        <v>237</v>
      </c>
      <c r="E34" s="7">
        <v>1</v>
      </c>
      <c r="F34" s="184" t="s">
        <v>238</v>
      </c>
      <c r="G34" s="7" t="s">
        <v>162</v>
      </c>
      <c r="H34" s="7" t="s">
        <v>171</v>
      </c>
      <c r="I34" s="7" t="s">
        <v>171</v>
      </c>
      <c r="J34" s="7" t="s">
        <v>171</v>
      </c>
      <c r="K34" s="7" t="s">
        <v>171</v>
      </c>
      <c r="L34" s="8" t="s">
        <v>257</v>
      </c>
      <c r="M34" s="199"/>
    </row>
    <row r="35" spans="1:13">
      <c r="A35" s="184">
        <v>31500000</v>
      </c>
      <c r="B35" s="198">
        <v>5000</v>
      </c>
      <c r="C35" s="184" t="s">
        <v>242</v>
      </c>
      <c r="D35" s="183" t="s">
        <v>237</v>
      </c>
      <c r="E35" s="7">
        <v>1</v>
      </c>
      <c r="F35" s="184" t="s">
        <v>238</v>
      </c>
      <c r="G35" s="7" t="s">
        <v>162</v>
      </c>
      <c r="H35" s="7" t="s">
        <v>171</v>
      </c>
      <c r="I35" s="7" t="s">
        <v>171</v>
      </c>
      <c r="J35" s="7" t="s">
        <v>171</v>
      </c>
      <c r="K35" s="7" t="s">
        <v>171</v>
      </c>
      <c r="L35" s="8" t="s">
        <v>211</v>
      </c>
      <c r="M35" s="199"/>
    </row>
    <row r="36" spans="1:13">
      <c r="A36" s="184">
        <v>31600000</v>
      </c>
      <c r="B36" s="198">
        <v>230</v>
      </c>
      <c r="C36" s="184" t="s">
        <v>236</v>
      </c>
      <c r="D36" s="183" t="s">
        <v>173</v>
      </c>
      <c r="E36" s="7">
        <v>1</v>
      </c>
      <c r="F36" s="184" t="s">
        <v>238</v>
      </c>
      <c r="G36" s="7" t="s">
        <v>162</v>
      </c>
      <c r="H36" s="7" t="s">
        <v>171</v>
      </c>
      <c r="I36" s="7" t="s">
        <v>171</v>
      </c>
      <c r="J36" s="7" t="s">
        <v>171</v>
      </c>
      <c r="K36" s="7" t="s">
        <v>171</v>
      </c>
      <c r="L36" s="8"/>
      <c r="M36" s="199"/>
    </row>
    <row r="37" spans="1:13">
      <c r="A37" s="184">
        <v>31600000</v>
      </c>
      <c r="B37" s="198">
        <v>1500</v>
      </c>
      <c r="C37" s="184" t="s">
        <v>236</v>
      </c>
      <c r="D37" s="183" t="s">
        <v>173</v>
      </c>
      <c r="E37" s="7">
        <v>1</v>
      </c>
      <c r="F37" s="184" t="s">
        <v>238</v>
      </c>
      <c r="G37" s="7" t="s">
        <v>162</v>
      </c>
      <c r="H37" s="7" t="s">
        <v>171</v>
      </c>
      <c r="I37" s="7" t="s">
        <v>171</v>
      </c>
      <c r="J37" s="7" t="s">
        <v>171</v>
      </c>
      <c r="K37" s="7" t="s">
        <v>171</v>
      </c>
      <c r="L37" s="8"/>
      <c r="M37" s="199"/>
    </row>
    <row r="38" spans="1:13" ht="25.5">
      <c r="A38" s="184">
        <v>32300000</v>
      </c>
      <c r="B38" s="198">
        <v>50000</v>
      </c>
      <c r="C38" s="184" t="s">
        <v>242</v>
      </c>
      <c r="D38" s="183" t="s">
        <v>237</v>
      </c>
      <c r="E38" s="7">
        <v>1</v>
      </c>
      <c r="F38" s="184" t="s">
        <v>238</v>
      </c>
      <c r="G38" s="7" t="s">
        <v>162</v>
      </c>
      <c r="H38" s="7" t="s">
        <v>171</v>
      </c>
      <c r="I38" s="7" t="s">
        <v>171</v>
      </c>
      <c r="J38" s="7" t="s">
        <v>171</v>
      </c>
      <c r="K38" s="7" t="s">
        <v>171</v>
      </c>
      <c r="L38" s="8" t="s">
        <v>258</v>
      </c>
      <c r="M38" s="199"/>
    </row>
    <row r="39" spans="1:13">
      <c r="A39" s="184">
        <v>32300000</v>
      </c>
      <c r="B39" s="198">
        <v>1000</v>
      </c>
      <c r="C39" s="184" t="s">
        <v>236</v>
      </c>
      <c r="D39" s="183" t="s">
        <v>173</v>
      </c>
      <c r="E39" s="7">
        <v>1</v>
      </c>
      <c r="F39" s="184" t="s">
        <v>238</v>
      </c>
      <c r="G39" s="7" t="s">
        <v>162</v>
      </c>
      <c r="H39" s="7" t="s">
        <v>171</v>
      </c>
      <c r="I39" s="7" t="s">
        <v>171</v>
      </c>
      <c r="J39" s="7" t="s">
        <v>171</v>
      </c>
      <c r="K39" s="7" t="s">
        <v>171</v>
      </c>
      <c r="L39" s="8" t="s">
        <v>259</v>
      </c>
      <c r="M39" s="199"/>
    </row>
    <row r="40" spans="1:13">
      <c r="A40" s="184">
        <v>32400000</v>
      </c>
      <c r="B40" s="198">
        <v>500</v>
      </c>
      <c r="C40" s="184" t="s">
        <v>236</v>
      </c>
      <c r="D40" s="183" t="s">
        <v>248</v>
      </c>
      <c r="E40" s="7">
        <v>1</v>
      </c>
      <c r="F40" s="184" t="s">
        <v>238</v>
      </c>
      <c r="G40" s="7" t="s">
        <v>162</v>
      </c>
      <c r="H40" s="7" t="s">
        <v>171</v>
      </c>
      <c r="I40" s="7" t="s">
        <v>171</v>
      </c>
      <c r="J40" s="7" t="s">
        <v>171</v>
      </c>
      <c r="K40" s="7" t="s">
        <v>171</v>
      </c>
      <c r="L40" s="8"/>
      <c r="M40" s="199"/>
    </row>
    <row r="41" spans="1:13" ht="25.5">
      <c r="A41" s="184">
        <v>32400000</v>
      </c>
      <c r="B41" s="198">
        <v>500</v>
      </c>
      <c r="C41" s="184" t="s">
        <v>236</v>
      </c>
      <c r="D41" s="183" t="s">
        <v>248</v>
      </c>
      <c r="E41" s="7">
        <v>1</v>
      </c>
      <c r="F41" s="184" t="s">
        <v>238</v>
      </c>
      <c r="G41" s="7" t="s">
        <v>162</v>
      </c>
      <c r="H41" s="7" t="s">
        <v>171</v>
      </c>
      <c r="I41" s="7" t="s">
        <v>171</v>
      </c>
      <c r="J41" s="7" t="s">
        <v>171</v>
      </c>
      <c r="K41" s="7" t="s">
        <v>171</v>
      </c>
      <c r="L41" s="8" t="s">
        <v>260</v>
      </c>
      <c r="M41" s="199"/>
    </row>
    <row r="42" spans="1:13">
      <c r="A42" s="184">
        <v>32500000</v>
      </c>
      <c r="B42" s="198">
        <v>900</v>
      </c>
      <c r="C42" s="184" t="s">
        <v>236</v>
      </c>
      <c r="D42" s="183" t="s">
        <v>248</v>
      </c>
      <c r="E42" s="7">
        <v>1</v>
      </c>
      <c r="F42" s="184" t="s">
        <v>238</v>
      </c>
      <c r="G42" s="7" t="s">
        <v>162</v>
      </c>
      <c r="H42" s="7" t="s">
        <v>171</v>
      </c>
      <c r="I42" s="7" t="s">
        <v>171</v>
      </c>
      <c r="J42" s="7" t="s">
        <v>171</v>
      </c>
      <c r="K42" s="7" t="s">
        <v>171</v>
      </c>
      <c r="L42" s="8" t="s">
        <v>261</v>
      </c>
      <c r="M42" s="199"/>
    </row>
    <row r="43" spans="1:13" ht="25.5">
      <c r="A43" s="184">
        <v>32500000</v>
      </c>
      <c r="B43" s="198">
        <v>7950</v>
      </c>
      <c r="C43" s="184" t="s">
        <v>242</v>
      </c>
      <c r="D43" s="183" t="s">
        <v>248</v>
      </c>
      <c r="E43" s="7">
        <v>1</v>
      </c>
      <c r="F43" s="184" t="s">
        <v>238</v>
      </c>
      <c r="G43" s="7" t="s">
        <v>162</v>
      </c>
      <c r="H43" s="7" t="s">
        <v>171</v>
      </c>
      <c r="I43" s="7" t="s">
        <v>171</v>
      </c>
      <c r="J43" s="7" t="s">
        <v>171</v>
      </c>
      <c r="K43" s="7" t="s">
        <v>171</v>
      </c>
      <c r="L43" s="8" t="s">
        <v>262</v>
      </c>
      <c r="M43" s="199"/>
    </row>
    <row r="44" spans="1:13">
      <c r="A44" s="184">
        <v>32500000</v>
      </c>
      <c r="B44" s="198">
        <v>149.19999999999982</v>
      </c>
      <c r="C44" s="184" t="s">
        <v>236</v>
      </c>
      <c r="D44" s="183" t="s">
        <v>173</v>
      </c>
      <c r="E44" s="7">
        <v>1</v>
      </c>
      <c r="F44" s="184" t="s">
        <v>238</v>
      </c>
      <c r="G44" s="7" t="s">
        <v>162</v>
      </c>
      <c r="H44" s="7" t="s">
        <v>171</v>
      </c>
      <c r="I44" s="7" t="s">
        <v>171</v>
      </c>
      <c r="J44" s="7" t="s">
        <v>171</v>
      </c>
      <c r="K44" s="7" t="s">
        <v>171</v>
      </c>
      <c r="L44" s="8" t="s">
        <v>263</v>
      </c>
      <c r="M44" s="199"/>
    </row>
    <row r="45" spans="1:13">
      <c r="A45" s="184">
        <v>32500000</v>
      </c>
      <c r="B45" s="198">
        <v>3350.8</v>
      </c>
      <c r="C45" s="184" t="s">
        <v>242</v>
      </c>
      <c r="D45" s="183" t="s">
        <v>237</v>
      </c>
      <c r="E45" s="7">
        <v>1</v>
      </c>
      <c r="F45" s="184" t="s">
        <v>238</v>
      </c>
      <c r="G45" s="7" t="s">
        <v>162</v>
      </c>
      <c r="H45" s="7" t="s">
        <v>171</v>
      </c>
      <c r="I45" s="7" t="s">
        <v>171</v>
      </c>
      <c r="J45" s="7" t="s">
        <v>171</v>
      </c>
      <c r="K45" s="7" t="s">
        <v>171</v>
      </c>
      <c r="L45" s="8" t="s">
        <v>264</v>
      </c>
      <c r="M45" s="199"/>
    </row>
    <row r="46" spans="1:13">
      <c r="A46" s="184">
        <v>33700000</v>
      </c>
      <c r="B46" s="198">
        <v>11200</v>
      </c>
      <c r="C46" s="184" t="s">
        <v>242</v>
      </c>
      <c r="D46" s="183" t="s">
        <v>237</v>
      </c>
      <c r="E46" s="7">
        <v>1</v>
      </c>
      <c r="F46" s="184" t="s">
        <v>238</v>
      </c>
      <c r="G46" s="7" t="s">
        <v>162</v>
      </c>
      <c r="H46" s="7" t="s">
        <v>171</v>
      </c>
      <c r="I46" s="7" t="s">
        <v>171</v>
      </c>
      <c r="J46" s="7" t="s">
        <v>171</v>
      </c>
      <c r="K46" s="7" t="s">
        <v>171</v>
      </c>
      <c r="L46" s="8" t="s">
        <v>265</v>
      </c>
      <c r="M46" s="199"/>
    </row>
    <row r="47" spans="1:13">
      <c r="A47" s="184">
        <v>34100000</v>
      </c>
      <c r="B47" s="198">
        <v>770681.9</v>
      </c>
      <c r="C47" s="184" t="s">
        <v>254</v>
      </c>
      <c r="D47" s="183" t="s">
        <v>237</v>
      </c>
      <c r="E47" s="7">
        <v>1</v>
      </c>
      <c r="F47" s="184" t="s">
        <v>238</v>
      </c>
      <c r="G47" s="7" t="s">
        <v>162</v>
      </c>
      <c r="H47" s="7" t="s">
        <v>171</v>
      </c>
      <c r="I47" s="7" t="s">
        <v>171</v>
      </c>
      <c r="J47" s="7" t="s">
        <v>171</v>
      </c>
      <c r="K47" s="7" t="s">
        <v>171</v>
      </c>
      <c r="L47" s="8" t="s">
        <v>266</v>
      </c>
      <c r="M47" s="199"/>
    </row>
    <row r="48" spans="1:13">
      <c r="A48" s="184">
        <v>34300000</v>
      </c>
      <c r="B48" s="198">
        <v>15000</v>
      </c>
      <c r="C48" s="184" t="s">
        <v>242</v>
      </c>
      <c r="D48" s="183" t="s">
        <v>237</v>
      </c>
      <c r="E48" s="7">
        <v>1</v>
      </c>
      <c r="F48" s="184" t="s">
        <v>238</v>
      </c>
      <c r="G48" s="7" t="s">
        <v>162</v>
      </c>
      <c r="H48" s="7" t="s">
        <v>171</v>
      </c>
      <c r="I48" s="7" t="s">
        <v>171</v>
      </c>
      <c r="J48" s="7" t="s">
        <v>171</v>
      </c>
      <c r="K48" s="7" t="s">
        <v>171</v>
      </c>
      <c r="L48" s="8"/>
      <c r="M48" s="199"/>
    </row>
    <row r="49" spans="1:13">
      <c r="A49" s="184">
        <v>34900000</v>
      </c>
      <c r="B49" s="198">
        <v>1500</v>
      </c>
      <c r="C49" s="184" t="s">
        <v>236</v>
      </c>
      <c r="D49" s="183" t="s">
        <v>173</v>
      </c>
      <c r="E49" s="7">
        <v>1</v>
      </c>
      <c r="F49" s="184" t="s">
        <v>238</v>
      </c>
      <c r="G49" s="7" t="s">
        <v>162</v>
      </c>
      <c r="H49" s="7" t="s">
        <v>171</v>
      </c>
      <c r="I49" s="7" t="s">
        <v>171</v>
      </c>
      <c r="J49" s="7" t="s">
        <v>171</v>
      </c>
      <c r="K49" s="7" t="s">
        <v>171</v>
      </c>
      <c r="L49" s="8" t="s">
        <v>267</v>
      </c>
      <c r="M49" s="199"/>
    </row>
    <row r="50" spans="1:13">
      <c r="A50" s="184">
        <v>35100000</v>
      </c>
      <c r="B50" s="198">
        <v>1000</v>
      </c>
      <c r="C50" s="184" t="s">
        <v>236</v>
      </c>
      <c r="D50" s="183" t="s">
        <v>237</v>
      </c>
      <c r="E50" s="7">
        <v>1</v>
      </c>
      <c r="F50" s="184" t="s">
        <v>238</v>
      </c>
      <c r="G50" s="7" t="s">
        <v>162</v>
      </c>
      <c r="H50" s="7" t="s">
        <v>171</v>
      </c>
      <c r="I50" s="7" t="s">
        <v>171</v>
      </c>
      <c r="J50" s="7" t="s">
        <v>171</v>
      </c>
      <c r="K50" s="7" t="s">
        <v>171</v>
      </c>
      <c r="L50" s="8" t="s">
        <v>268</v>
      </c>
      <c r="M50" s="199"/>
    </row>
    <row r="51" spans="1:13" ht="38.25">
      <c r="A51" s="184">
        <v>35200000</v>
      </c>
      <c r="B51" s="198">
        <v>50000</v>
      </c>
      <c r="C51" s="184" t="s">
        <v>242</v>
      </c>
      <c r="D51" s="183" t="s">
        <v>248</v>
      </c>
      <c r="E51" s="7">
        <v>1</v>
      </c>
      <c r="F51" s="184" t="s">
        <v>238</v>
      </c>
      <c r="G51" s="7" t="s">
        <v>162</v>
      </c>
      <c r="H51" s="7" t="s">
        <v>171</v>
      </c>
      <c r="I51" s="7" t="s">
        <v>171</v>
      </c>
      <c r="J51" s="7" t="s">
        <v>171</v>
      </c>
      <c r="K51" s="7" t="s">
        <v>171</v>
      </c>
      <c r="L51" s="8" t="s">
        <v>269</v>
      </c>
      <c r="M51" s="199"/>
    </row>
    <row r="52" spans="1:13">
      <c r="A52" s="184">
        <v>35300000</v>
      </c>
      <c r="B52" s="198">
        <v>3510.26</v>
      </c>
      <c r="C52" s="184" t="s">
        <v>242</v>
      </c>
      <c r="D52" s="183" t="s">
        <v>173</v>
      </c>
      <c r="E52" s="7">
        <v>1</v>
      </c>
      <c r="F52" s="184" t="s">
        <v>238</v>
      </c>
      <c r="G52" s="7" t="s">
        <v>162</v>
      </c>
      <c r="H52" s="7" t="s">
        <v>171</v>
      </c>
      <c r="I52" s="7" t="s">
        <v>171</v>
      </c>
      <c r="J52" s="7" t="s">
        <v>171</v>
      </c>
      <c r="K52" s="7" t="s">
        <v>171</v>
      </c>
      <c r="L52" s="8"/>
      <c r="M52" s="199"/>
    </row>
    <row r="53" spans="1:13">
      <c r="A53" s="184">
        <v>35800000</v>
      </c>
      <c r="B53" s="198">
        <v>600</v>
      </c>
      <c r="C53" s="184" t="s">
        <v>236</v>
      </c>
      <c r="D53" s="183" t="s">
        <v>237</v>
      </c>
      <c r="E53" s="7">
        <v>1</v>
      </c>
      <c r="F53" s="184" t="s">
        <v>238</v>
      </c>
      <c r="G53" s="7" t="s">
        <v>162</v>
      </c>
      <c r="H53" s="7" t="s">
        <v>171</v>
      </c>
      <c r="I53" s="7" t="s">
        <v>171</v>
      </c>
      <c r="J53" s="7" t="s">
        <v>171</v>
      </c>
      <c r="K53" s="7" t="s">
        <v>171</v>
      </c>
      <c r="L53" s="8"/>
      <c r="M53" s="199"/>
    </row>
    <row r="54" spans="1:13">
      <c r="A54" s="184">
        <v>37500000</v>
      </c>
      <c r="B54" s="198">
        <v>700</v>
      </c>
      <c r="C54" s="184" t="s">
        <v>236</v>
      </c>
      <c r="D54" s="183" t="s">
        <v>237</v>
      </c>
      <c r="E54" s="7">
        <v>1</v>
      </c>
      <c r="F54" s="184" t="s">
        <v>238</v>
      </c>
      <c r="G54" s="7" t="s">
        <v>162</v>
      </c>
      <c r="H54" s="7" t="s">
        <v>171</v>
      </c>
      <c r="I54" s="7" t="s">
        <v>171</v>
      </c>
      <c r="J54" s="7" t="s">
        <v>171</v>
      </c>
      <c r="K54" s="7" t="s">
        <v>171</v>
      </c>
      <c r="L54" s="8" t="s">
        <v>270</v>
      </c>
      <c r="M54" s="199"/>
    </row>
    <row r="55" spans="1:13">
      <c r="A55" s="184">
        <v>38400000</v>
      </c>
      <c r="B55" s="198">
        <v>800</v>
      </c>
      <c r="C55" s="184" t="s">
        <v>236</v>
      </c>
      <c r="D55" s="183" t="s">
        <v>237</v>
      </c>
      <c r="E55" s="7">
        <v>1</v>
      </c>
      <c r="F55" s="184" t="s">
        <v>238</v>
      </c>
      <c r="G55" s="7" t="s">
        <v>162</v>
      </c>
      <c r="H55" s="7" t="s">
        <v>171</v>
      </c>
      <c r="I55" s="7" t="s">
        <v>171</v>
      </c>
      <c r="J55" s="7" t="s">
        <v>171</v>
      </c>
      <c r="K55" s="7" t="s">
        <v>171</v>
      </c>
      <c r="L55" s="8"/>
      <c r="M55" s="199"/>
    </row>
    <row r="56" spans="1:13" ht="25.5">
      <c r="A56" s="184">
        <v>38600000</v>
      </c>
      <c r="B56" s="198">
        <v>3500</v>
      </c>
      <c r="C56" s="184" t="s">
        <v>242</v>
      </c>
      <c r="D56" s="183" t="s">
        <v>248</v>
      </c>
      <c r="E56" s="7">
        <v>1</v>
      </c>
      <c r="F56" s="184" t="s">
        <v>238</v>
      </c>
      <c r="G56" s="7" t="s">
        <v>162</v>
      </c>
      <c r="H56" s="7" t="s">
        <v>171</v>
      </c>
      <c r="I56" s="7" t="s">
        <v>171</v>
      </c>
      <c r="J56" s="7" t="s">
        <v>171</v>
      </c>
      <c r="K56" s="7" t="s">
        <v>171</v>
      </c>
      <c r="L56" s="8" t="s">
        <v>271</v>
      </c>
      <c r="M56" s="199"/>
    </row>
    <row r="57" spans="1:13">
      <c r="A57" s="184">
        <v>38600000</v>
      </c>
      <c r="B57" s="198">
        <v>1400</v>
      </c>
      <c r="C57" s="184" t="s">
        <v>236</v>
      </c>
      <c r="D57" s="183" t="s">
        <v>173</v>
      </c>
      <c r="E57" s="7">
        <v>1</v>
      </c>
      <c r="F57" s="184" t="s">
        <v>238</v>
      </c>
      <c r="G57" s="7" t="s">
        <v>162</v>
      </c>
      <c r="H57" s="7" t="s">
        <v>171</v>
      </c>
      <c r="I57" s="7" t="s">
        <v>171</v>
      </c>
      <c r="J57" s="7" t="s">
        <v>171</v>
      </c>
      <c r="K57" s="7" t="s">
        <v>171</v>
      </c>
      <c r="L57" s="8"/>
      <c r="M57" s="199"/>
    </row>
    <row r="58" spans="1:13">
      <c r="A58" s="184">
        <v>38600000</v>
      </c>
      <c r="B58" s="198">
        <v>5000</v>
      </c>
      <c r="C58" s="184" t="s">
        <v>242</v>
      </c>
      <c r="D58" s="183" t="s">
        <v>237</v>
      </c>
      <c r="E58" s="7">
        <v>1</v>
      </c>
      <c r="F58" s="184" t="s">
        <v>238</v>
      </c>
      <c r="G58" s="7" t="s">
        <v>162</v>
      </c>
      <c r="H58" s="7" t="s">
        <v>171</v>
      </c>
      <c r="I58" s="7" t="s">
        <v>171</v>
      </c>
      <c r="J58" s="7" t="s">
        <v>171</v>
      </c>
      <c r="K58" s="7" t="s">
        <v>171</v>
      </c>
      <c r="L58" s="8" t="s">
        <v>233</v>
      </c>
      <c r="M58" s="199"/>
    </row>
    <row r="59" spans="1:13">
      <c r="A59" s="184">
        <v>39100000</v>
      </c>
      <c r="B59" s="198">
        <v>235000</v>
      </c>
      <c r="C59" s="184" t="s">
        <v>254</v>
      </c>
      <c r="D59" s="183" t="s">
        <v>272</v>
      </c>
      <c r="E59" s="7">
        <v>1</v>
      </c>
      <c r="F59" s="184" t="s">
        <v>238</v>
      </c>
      <c r="G59" s="7" t="s">
        <v>162</v>
      </c>
      <c r="H59" s="7" t="s">
        <v>171</v>
      </c>
      <c r="I59" s="7" t="s">
        <v>171</v>
      </c>
      <c r="J59" s="7" t="s">
        <v>171</v>
      </c>
      <c r="K59" s="7" t="s">
        <v>171</v>
      </c>
      <c r="L59" s="8" t="s">
        <v>273</v>
      </c>
      <c r="M59" s="199"/>
    </row>
    <row r="60" spans="1:13" ht="25.5">
      <c r="A60" s="184">
        <v>39100000</v>
      </c>
      <c r="B60" s="198">
        <v>15000</v>
      </c>
      <c r="C60" s="184" t="s">
        <v>254</v>
      </c>
      <c r="D60" s="183" t="s">
        <v>248</v>
      </c>
      <c r="E60" s="7">
        <v>1</v>
      </c>
      <c r="F60" s="184" t="s">
        <v>238</v>
      </c>
      <c r="G60" s="7" t="s">
        <v>162</v>
      </c>
      <c r="H60" s="7" t="s">
        <v>171</v>
      </c>
      <c r="I60" s="7" t="s">
        <v>171</v>
      </c>
      <c r="J60" s="7" t="s">
        <v>171</v>
      </c>
      <c r="K60" s="7" t="s">
        <v>171</v>
      </c>
      <c r="L60" s="8" t="s">
        <v>274</v>
      </c>
      <c r="M60" s="199"/>
    </row>
    <row r="61" spans="1:13">
      <c r="A61" s="184">
        <v>39100000</v>
      </c>
      <c r="B61" s="198">
        <v>18218</v>
      </c>
      <c r="C61" s="184" t="s">
        <v>254</v>
      </c>
      <c r="D61" s="183" t="s">
        <v>173</v>
      </c>
      <c r="E61" s="7">
        <v>1</v>
      </c>
      <c r="F61" s="184" t="s">
        <v>238</v>
      </c>
      <c r="G61" s="7" t="s">
        <v>162</v>
      </c>
      <c r="H61" s="7" t="s">
        <v>171</v>
      </c>
      <c r="I61" s="7" t="s">
        <v>171</v>
      </c>
      <c r="J61" s="7" t="s">
        <v>171</v>
      </c>
      <c r="K61" s="7" t="s">
        <v>171</v>
      </c>
      <c r="L61" s="8" t="s">
        <v>275</v>
      </c>
      <c r="M61" s="199"/>
    </row>
    <row r="62" spans="1:13">
      <c r="A62" s="184">
        <v>39200000</v>
      </c>
      <c r="B62" s="198">
        <v>5000</v>
      </c>
      <c r="C62" s="184" t="s">
        <v>242</v>
      </c>
      <c r="D62" s="183" t="s">
        <v>248</v>
      </c>
      <c r="E62" s="7">
        <v>1</v>
      </c>
      <c r="F62" s="184" t="s">
        <v>238</v>
      </c>
      <c r="G62" s="7" t="s">
        <v>162</v>
      </c>
      <c r="H62" s="7" t="s">
        <v>171</v>
      </c>
      <c r="I62" s="7" t="s">
        <v>171</v>
      </c>
      <c r="J62" s="7" t="s">
        <v>171</v>
      </c>
      <c r="K62" s="7" t="s">
        <v>171</v>
      </c>
      <c r="L62" s="8" t="s">
        <v>276</v>
      </c>
      <c r="M62" s="199"/>
    </row>
    <row r="63" spans="1:13">
      <c r="A63" s="184">
        <v>39200000</v>
      </c>
      <c r="B63" s="198">
        <v>500</v>
      </c>
      <c r="C63" s="184" t="s">
        <v>242</v>
      </c>
      <c r="D63" s="183" t="s">
        <v>237</v>
      </c>
      <c r="E63" s="7">
        <v>1</v>
      </c>
      <c r="F63" s="184" t="s">
        <v>238</v>
      </c>
      <c r="G63" s="7" t="s">
        <v>162</v>
      </c>
      <c r="H63" s="7" t="s">
        <v>171</v>
      </c>
      <c r="I63" s="7" t="s">
        <v>171</v>
      </c>
      <c r="J63" s="7" t="s">
        <v>171</v>
      </c>
      <c r="K63" s="7" t="s">
        <v>171</v>
      </c>
      <c r="L63" s="8" t="s">
        <v>277</v>
      </c>
      <c r="M63" s="199"/>
    </row>
    <row r="64" spans="1:13">
      <c r="A64" s="184">
        <v>39200000</v>
      </c>
      <c r="B64" s="198">
        <v>5000</v>
      </c>
      <c r="C64" s="184" t="s">
        <v>242</v>
      </c>
      <c r="D64" s="183" t="s">
        <v>237</v>
      </c>
      <c r="E64" s="7">
        <v>1</v>
      </c>
      <c r="F64" s="184" t="s">
        <v>238</v>
      </c>
      <c r="G64" s="7" t="s">
        <v>162</v>
      </c>
      <c r="H64" s="7" t="s">
        <v>171</v>
      </c>
      <c r="I64" s="7" t="s">
        <v>171</v>
      </c>
      <c r="J64" s="7" t="s">
        <v>171</v>
      </c>
      <c r="K64" s="7" t="s">
        <v>171</v>
      </c>
      <c r="L64" s="8" t="s">
        <v>278</v>
      </c>
      <c r="M64" s="199"/>
    </row>
    <row r="65" spans="1:13">
      <c r="A65" s="184">
        <v>39500000</v>
      </c>
      <c r="B65" s="198">
        <v>1000</v>
      </c>
      <c r="C65" s="184" t="s">
        <v>236</v>
      </c>
      <c r="D65" s="183" t="s">
        <v>237</v>
      </c>
      <c r="E65" s="7">
        <v>1</v>
      </c>
      <c r="F65" s="184" t="s">
        <v>238</v>
      </c>
      <c r="G65" s="7" t="s">
        <v>162</v>
      </c>
      <c r="H65" s="7" t="s">
        <v>171</v>
      </c>
      <c r="I65" s="7" t="s">
        <v>171</v>
      </c>
      <c r="J65" s="7" t="s">
        <v>171</v>
      </c>
      <c r="K65" s="7" t="s">
        <v>171</v>
      </c>
      <c r="L65" s="8" t="s">
        <v>191</v>
      </c>
      <c r="M65" s="199"/>
    </row>
    <row r="66" spans="1:13">
      <c r="A66" s="184">
        <v>39500000</v>
      </c>
      <c r="B66" s="198">
        <v>1100</v>
      </c>
      <c r="C66" s="184" t="s">
        <v>236</v>
      </c>
      <c r="D66" s="183" t="s">
        <v>248</v>
      </c>
      <c r="E66" s="7">
        <v>1</v>
      </c>
      <c r="F66" s="184" t="s">
        <v>238</v>
      </c>
      <c r="G66" s="7" t="s">
        <v>162</v>
      </c>
      <c r="H66" s="7" t="s">
        <v>171</v>
      </c>
      <c r="I66" s="7" t="s">
        <v>171</v>
      </c>
      <c r="J66" s="7" t="s">
        <v>171</v>
      </c>
      <c r="K66" s="7" t="s">
        <v>171</v>
      </c>
      <c r="L66" s="8" t="s">
        <v>279</v>
      </c>
      <c r="M66" s="199"/>
    </row>
    <row r="67" spans="1:13">
      <c r="A67" s="184">
        <v>39700000</v>
      </c>
      <c r="B67" s="198">
        <v>1000</v>
      </c>
      <c r="C67" s="184" t="s">
        <v>242</v>
      </c>
      <c r="D67" s="183" t="s">
        <v>237</v>
      </c>
      <c r="E67" s="7">
        <v>1</v>
      </c>
      <c r="F67" s="184" t="s">
        <v>238</v>
      </c>
      <c r="G67" s="7" t="s">
        <v>162</v>
      </c>
      <c r="H67" s="7" t="s">
        <v>171</v>
      </c>
      <c r="I67" s="7" t="s">
        <v>171</v>
      </c>
      <c r="J67" s="7" t="s">
        <v>171</v>
      </c>
      <c r="K67" s="7" t="s">
        <v>171</v>
      </c>
      <c r="L67" s="8" t="s">
        <v>280</v>
      </c>
      <c r="M67" s="199"/>
    </row>
    <row r="68" spans="1:13" ht="25.5">
      <c r="A68" s="184">
        <v>39700000</v>
      </c>
      <c r="B68" s="198">
        <v>12000</v>
      </c>
      <c r="C68" s="184" t="s">
        <v>242</v>
      </c>
      <c r="D68" s="183" t="s">
        <v>272</v>
      </c>
      <c r="E68" s="7">
        <v>1</v>
      </c>
      <c r="F68" s="184" t="s">
        <v>238</v>
      </c>
      <c r="G68" s="7" t="s">
        <v>162</v>
      </c>
      <c r="H68" s="7" t="s">
        <v>171</v>
      </c>
      <c r="I68" s="7" t="s">
        <v>171</v>
      </c>
      <c r="J68" s="7" t="s">
        <v>171</v>
      </c>
      <c r="K68" s="7" t="s">
        <v>171</v>
      </c>
      <c r="L68" s="8" t="s">
        <v>281</v>
      </c>
      <c r="M68" s="199"/>
    </row>
    <row r="69" spans="1:13" ht="25.5">
      <c r="A69" s="184">
        <v>39700000</v>
      </c>
      <c r="B69" s="198">
        <v>650</v>
      </c>
      <c r="C69" s="184" t="s">
        <v>242</v>
      </c>
      <c r="D69" s="183" t="s">
        <v>248</v>
      </c>
      <c r="E69" s="7">
        <v>1</v>
      </c>
      <c r="F69" s="184" t="s">
        <v>238</v>
      </c>
      <c r="G69" s="7" t="s">
        <v>162</v>
      </c>
      <c r="H69" s="7" t="s">
        <v>171</v>
      </c>
      <c r="I69" s="7" t="s">
        <v>171</v>
      </c>
      <c r="J69" s="7" t="s">
        <v>171</v>
      </c>
      <c r="K69" s="7" t="s">
        <v>171</v>
      </c>
      <c r="L69" s="8" t="s">
        <v>281</v>
      </c>
      <c r="M69" s="199"/>
    </row>
    <row r="70" spans="1:13">
      <c r="A70" s="184">
        <v>39800000</v>
      </c>
      <c r="B70" s="198">
        <v>1500</v>
      </c>
      <c r="C70" s="184" t="s">
        <v>236</v>
      </c>
      <c r="D70" s="183" t="s">
        <v>237</v>
      </c>
      <c r="E70" s="7">
        <v>1</v>
      </c>
      <c r="F70" s="184" t="s">
        <v>238</v>
      </c>
      <c r="G70" s="7" t="s">
        <v>162</v>
      </c>
      <c r="H70" s="7" t="s">
        <v>171</v>
      </c>
      <c r="I70" s="7" t="s">
        <v>171</v>
      </c>
      <c r="J70" s="7" t="s">
        <v>171</v>
      </c>
      <c r="K70" s="7" t="s">
        <v>171</v>
      </c>
      <c r="L70" s="8" t="s">
        <v>282</v>
      </c>
      <c r="M70" s="199"/>
    </row>
    <row r="71" spans="1:13">
      <c r="A71" s="184">
        <v>41100000</v>
      </c>
      <c r="B71" s="198">
        <v>4400</v>
      </c>
      <c r="C71" s="184" t="s">
        <v>236</v>
      </c>
      <c r="D71" s="183" t="s">
        <v>237</v>
      </c>
      <c r="E71" s="7">
        <v>1</v>
      </c>
      <c r="F71" s="184" t="s">
        <v>238</v>
      </c>
      <c r="G71" s="7" t="s">
        <v>162</v>
      </c>
      <c r="H71" s="7" t="s">
        <v>171</v>
      </c>
      <c r="I71" s="7" t="s">
        <v>171</v>
      </c>
      <c r="J71" s="7" t="s">
        <v>171</v>
      </c>
      <c r="K71" s="7" t="s">
        <v>171</v>
      </c>
      <c r="L71" s="8"/>
      <c r="M71" s="199"/>
    </row>
    <row r="72" spans="1:13">
      <c r="A72" s="184">
        <v>42100000</v>
      </c>
      <c r="B72" s="198">
        <v>1000.19</v>
      </c>
      <c r="C72" s="184" t="s">
        <v>236</v>
      </c>
      <c r="D72" s="183" t="s">
        <v>237</v>
      </c>
      <c r="E72" s="7">
        <v>1</v>
      </c>
      <c r="F72" s="184" t="s">
        <v>238</v>
      </c>
      <c r="G72" s="7" t="s">
        <v>162</v>
      </c>
      <c r="H72" s="7" t="s">
        <v>171</v>
      </c>
      <c r="I72" s="7" t="s">
        <v>171</v>
      </c>
      <c r="J72" s="7" t="s">
        <v>171</v>
      </c>
      <c r="K72" s="7" t="s">
        <v>171</v>
      </c>
      <c r="L72" s="8" t="s">
        <v>283</v>
      </c>
      <c r="M72" s="199"/>
    </row>
    <row r="73" spans="1:13" ht="25.5">
      <c r="A73" s="184">
        <v>42400000</v>
      </c>
      <c r="B73" s="198">
        <v>39200</v>
      </c>
      <c r="C73" s="184" t="s">
        <v>242</v>
      </c>
      <c r="D73" s="183" t="s">
        <v>248</v>
      </c>
      <c r="E73" s="7">
        <v>1</v>
      </c>
      <c r="F73" s="184" t="s">
        <v>238</v>
      </c>
      <c r="G73" s="7" t="s">
        <v>162</v>
      </c>
      <c r="H73" s="7" t="s">
        <v>171</v>
      </c>
      <c r="I73" s="7" t="s">
        <v>171</v>
      </c>
      <c r="J73" s="7" t="s">
        <v>171</v>
      </c>
      <c r="K73" s="7" t="s">
        <v>171</v>
      </c>
      <c r="L73" s="8" t="s">
        <v>284</v>
      </c>
      <c r="M73" s="199"/>
    </row>
    <row r="74" spans="1:13">
      <c r="A74" s="184">
        <v>42900000</v>
      </c>
      <c r="B74" s="198">
        <v>2500</v>
      </c>
      <c r="C74" s="184" t="s">
        <v>242</v>
      </c>
      <c r="D74" s="183" t="s">
        <v>237</v>
      </c>
      <c r="E74" s="7">
        <v>1</v>
      </c>
      <c r="F74" s="184" t="s">
        <v>238</v>
      </c>
      <c r="G74" s="7" t="s">
        <v>162</v>
      </c>
      <c r="H74" s="7" t="s">
        <v>171</v>
      </c>
      <c r="I74" s="7" t="s">
        <v>171</v>
      </c>
      <c r="J74" s="7" t="s">
        <v>171</v>
      </c>
      <c r="K74" s="7" t="s">
        <v>171</v>
      </c>
      <c r="L74" s="8" t="s">
        <v>285</v>
      </c>
      <c r="M74" s="199"/>
    </row>
    <row r="75" spans="1:13" ht="25.5">
      <c r="A75" s="184">
        <v>42900000</v>
      </c>
      <c r="B75" s="198">
        <v>1500</v>
      </c>
      <c r="C75" s="184" t="s">
        <v>242</v>
      </c>
      <c r="D75" s="183" t="s">
        <v>248</v>
      </c>
      <c r="E75" s="7">
        <v>1</v>
      </c>
      <c r="F75" s="184" t="s">
        <v>238</v>
      </c>
      <c r="G75" s="7" t="s">
        <v>162</v>
      </c>
      <c r="H75" s="7" t="s">
        <v>171</v>
      </c>
      <c r="I75" s="7" t="s">
        <v>171</v>
      </c>
      <c r="J75" s="7" t="s">
        <v>171</v>
      </c>
      <c r="K75" s="7" t="s">
        <v>171</v>
      </c>
      <c r="L75" s="8" t="s">
        <v>286</v>
      </c>
      <c r="M75" s="199"/>
    </row>
    <row r="76" spans="1:13">
      <c r="A76" s="184">
        <v>42900000</v>
      </c>
      <c r="B76" s="198">
        <v>1500</v>
      </c>
      <c r="C76" s="184" t="s">
        <v>242</v>
      </c>
      <c r="D76" s="183" t="s">
        <v>237</v>
      </c>
      <c r="E76" s="7">
        <v>1</v>
      </c>
      <c r="F76" s="184" t="s">
        <v>238</v>
      </c>
      <c r="G76" s="7" t="s">
        <v>162</v>
      </c>
      <c r="H76" s="7" t="s">
        <v>171</v>
      </c>
      <c r="I76" s="7" t="s">
        <v>171</v>
      </c>
      <c r="J76" s="7" t="s">
        <v>171</v>
      </c>
      <c r="K76" s="7" t="s">
        <v>171</v>
      </c>
      <c r="L76" s="8" t="s">
        <v>287</v>
      </c>
      <c r="M76" s="199"/>
    </row>
    <row r="77" spans="1:13">
      <c r="A77" s="184">
        <v>44100000</v>
      </c>
      <c r="B77" s="198">
        <v>1500</v>
      </c>
      <c r="C77" s="184" t="s">
        <v>236</v>
      </c>
      <c r="D77" s="183" t="s">
        <v>237</v>
      </c>
      <c r="E77" s="7">
        <v>1</v>
      </c>
      <c r="F77" s="184" t="s">
        <v>238</v>
      </c>
      <c r="G77" s="7" t="s">
        <v>162</v>
      </c>
      <c r="H77" s="7" t="s">
        <v>171</v>
      </c>
      <c r="I77" s="7" t="s">
        <v>171</v>
      </c>
      <c r="J77" s="7" t="s">
        <v>171</v>
      </c>
      <c r="K77" s="7" t="s">
        <v>171</v>
      </c>
      <c r="L77" s="8" t="s">
        <v>283</v>
      </c>
      <c r="M77" s="199"/>
    </row>
    <row r="78" spans="1:13">
      <c r="A78" s="184">
        <v>44200000</v>
      </c>
      <c r="B78" s="198">
        <v>1000</v>
      </c>
      <c r="C78" s="184" t="s">
        <v>236</v>
      </c>
      <c r="D78" s="183" t="s">
        <v>237</v>
      </c>
      <c r="E78" s="7">
        <v>1</v>
      </c>
      <c r="F78" s="184" t="s">
        <v>238</v>
      </c>
      <c r="G78" s="7" t="s">
        <v>162</v>
      </c>
      <c r="H78" s="7" t="s">
        <v>171</v>
      </c>
      <c r="I78" s="7" t="s">
        <v>171</v>
      </c>
      <c r="J78" s="7" t="s">
        <v>171</v>
      </c>
      <c r="K78" s="7" t="s">
        <v>171</v>
      </c>
      <c r="L78" s="8"/>
      <c r="M78" s="199"/>
    </row>
    <row r="79" spans="1:13" ht="38.25">
      <c r="A79" s="184">
        <v>44200000</v>
      </c>
      <c r="B79" s="198">
        <v>2000</v>
      </c>
      <c r="C79" s="184" t="s">
        <v>236</v>
      </c>
      <c r="D79" s="183" t="s">
        <v>248</v>
      </c>
      <c r="E79" s="7">
        <v>1</v>
      </c>
      <c r="F79" s="184" t="s">
        <v>238</v>
      </c>
      <c r="G79" s="7" t="s">
        <v>162</v>
      </c>
      <c r="H79" s="7" t="s">
        <v>171</v>
      </c>
      <c r="I79" s="7" t="s">
        <v>171</v>
      </c>
      <c r="J79" s="7" t="s">
        <v>171</v>
      </c>
      <c r="K79" s="7" t="s">
        <v>171</v>
      </c>
      <c r="L79" s="8" t="s">
        <v>288</v>
      </c>
      <c r="M79" s="199"/>
    </row>
    <row r="80" spans="1:13">
      <c r="A80" s="184">
        <v>44300000</v>
      </c>
      <c r="B80" s="198">
        <v>1000</v>
      </c>
      <c r="C80" s="184" t="s">
        <v>236</v>
      </c>
      <c r="D80" s="183" t="s">
        <v>237</v>
      </c>
      <c r="E80" s="7">
        <v>1</v>
      </c>
      <c r="F80" s="184" t="s">
        <v>238</v>
      </c>
      <c r="G80" s="7" t="s">
        <v>162</v>
      </c>
      <c r="H80" s="7" t="s">
        <v>171</v>
      </c>
      <c r="I80" s="7" t="s">
        <v>171</v>
      </c>
      <c r="J80" s="7" t="s">
        <v>171</v>
      </c>
      <c r="K80" s="7" t="s">
        <v>171</v>
      </c>
      <c r="L80" s="8"/>
      <c r="M80" s="199"/>
    </row>
    <row r="81" spans="1:13">
      <c r="A81" s="184">
        <v>44400000</v>
      </c>
      <c r="B81" s="198">
        <v>1500</v>
      </c>
      <c r="C81" s="184" t="s">
        <v>236</v>
      </c>
      <c r="D81" s="183" t="s">
        <v>237</v>
      </c>
      <c r="E81" s="7">
        <v>1</v>
      </c>
      <c r="F81" s="184" t="s">
        <v>238</v>
      </c>
      <c r="G81" s="7" t="s">
        <v>162</v>
      </c>
      <c r="H81" s="7" t="s">
        <v>171</v>
      </c>
      <c r="I81" s="7" t="s">
        <v>171</v>
      </c>
      <c r="J81" s="7" t="s">
        <v>171</v>
      </c>
      <c r="K81" s="7" t="s">
        <v>171</v>
      </c>
      <c r="L81" s="8"/>
      <c r="M81" s="199"/>
    </row>
    <row r="82" spans="1:13">
      <c r="A82" s="184">
        <v>44500000</v>
      </c>
      <c r="B82" s="198">
        <v>2000</v>
      </c>
      <c r="C82" s="184" t="s">
        <v>236</v>
      </c>
      <c r="D82" s="183" t="s">
        <v>237</v>
      </c>
      <c r="E82" s="7">
        <v>1</v>
      </c>
      <c r="F82" s="184" t="s">
        <v>238</v>
      </c>
      <c r="G82" s="7" t="s">
        <v>162</v>
      </c>
      <c r="H82" s="7" t="s">
        <v>171</v>
      </c>
      <c r="I82" s="7" t="s">
        <v>171</v>
      </c>
      <c r="J82" s="7" t="s">
        <v>171</v>
      </c>
      <c r="K82" s="7" t="s">
        <v>171</v>
      </c>
      <c r="L82" s="8"/>
    </row>
    <row r="83" spans="1:13">
      <c r="A83" s="184">
        <v>44600000</v>
      </c>
      <c r="B83" s="198">
        <v>3500</v>
      </c>
      <c r="C83" s="184" t="s">
        <v>236</v>
      </c>
      <c r="D83" s="183" t="s">
        <v>237</v>
      </c>
      <c r="E83" s="7">
        <v>1</v>
      </c>
      <c r="F83" s="184" t="s">
        <v>238</v>
      </c>
      <c r="G83" s="7" t="s">
        <v>162</v>
      </c>
      <c r="H83" s="7" t="s">
        <v>171</v>
      </c>
      <c r="I83" s="7" t="s">
        <v>171</v>
      </c>
      <c r="J83" s="7" t="s">
        <v>171</v>
      </c>
      <c r="K83" s="7" t="s">
        <v>171</v>
      </c>
      <c r="L83" s="8" t="s">
        <v>192</v>
      </c>
      <c r="M83" s="199"/>
    </row>
    <row r="84" spans="1:13" ht="25.5">
      <c r="A84" s="184">
        <v>45200000</v>
      </c>
      <c r="B84" s="198">
        <v>2391300</v>
      </c>
      <c r="C84" s="184" t="s">
        <v>254</v>
      </c>
      <c r="D84" s="183" t="s">
        <v>248</v>
      </c>
      <c r="E84" s="7">
        <v>1</v>
      </c>
      <c r="F84" s="184" t="s">
        <v>238</v>
      </c>
      <c r="G84" s="7" t="s">
        <v>162</v>
      </c>
      <c r="H84" s="7" t="s">
        <v>171</v>
      </c>
      <c r="I84" s="7" t="s">
        <v>171</v>
      </c>
      <c r="J84" s="7" t="s">
        <v>171</v>
      </c>
      <c r="K84" s="7" t="s">
        <v>171</v>
      </c>
      <c r="L84" s="8" t="s">
        <v>289</v>
      </c>
      <c r="M84" s="199"/>
    </row>
    <row r="85" spans="1:13">
      <c r="A85" s="184">
        <v>45300000</v>
      </c>
      <c r="B85" s="198">
        <v>100000</v>
      </c>
      <c r="C85" s="184" t="s">
        <v>242</v>
      </c>
      <c r="D85" s="183" t="s">
        <v>237</v>
      </c>
      <c r="E85" s="7">
        <v>1</v>
      </c>
      <c r="F85" s="184" t="s">
        <v>238</v>
      </c>
      <c r="G85" s="7" t="s">
        <v>162</v>
      </c>
      <c r="H85" s="7" t="s">
        <v>171</v>
      </c>
      <c r="I85" s="7" t="s">
        <v>171</v>
      </c>
      <c r="J85" s="7" t="s">
        <v>171</v>
      </c>
      <c r="K85" s="7" t="s">
        <v>171</v>
      </c>
      <c r="M85" s="199"/>
    </row>
    <row r="86" spans="1:13">
      <c r="A86" s="184">
        <v>45400000</v>
      </c>
      <c r="B86" s="198">
        <v>16213.3</v>
      </c>
      <c r="C86" s="184" t="s">
        <v>254</v>
      </c>
      <c r="D86" s="183" t="s">
        <v>173</v>
      </c>
      <c r="E86" s="7">
        <v>1</v>
      </c>
      <c r="F86" s="184" t="s">
        <v>238</v>
      </c>
      <c r="G86" s="7" t="s">
        <v>162</v>
      </c>
      <c r="H86" s="7" t="s">
        <v>171</v>
      </c>
      <c r="I86" s="7" t="s">
        <v>171</v>
      </c>
      <c r="J86" s="7" t="s">
        <v>171</v>
      </c>
      <c r="K86" s="7" t="s">
        <v>171</v>
      </c>
      <c r="L86" s="8"/>
      <c r="M86" s="199"/>
    </row>
    <row r="87" spans="1:13">
      <c r="A87" s="184">
        <v>45400000</v>
      </c>
      <c r="B87" s="198">
        <v>580500</v>
      </c>
      <c r="C87" s="184" t="s">
        <v>254</v>
      </c>
      <c r="D87" s="183" t="s">
        <v>237</v>
      </c>
      <c r="E87" s="7">
        <v>1</v>
      </c>
      <c r="F87" s="184" t="s">
        <v>238</v>
      </c>
      <c r="G87" s="7" t="s">
        <v>162</v>
      </c>
      <c r="H87" s="7" t="s">
        <v>171</v>
      </c>
      <c r="I87" s="7" t="s">
        <v>171</v>
      </c>
      <c r="J87" s="7" t="s">
        <v>171</v>
      </c>
      <c r="K87" s="7" t="s">
        <v>171</v>
      </c>
      <c r="L87" s="8" t="s">
        <v>290</v>
      </c>
      <c r="M87" s="199"/>
    </row>
    <row r="88" spans="1:13">
      <c r="A88" s="184">
        <v>45500000</v>
      </c>
      <c r="B88" s="198">
        <v>1000</v>
      </c>
      <c r="C88" s="184" t="s">
        <v>236</v>
      </c>
      <c r="D88" s="183" t="s">
        <v>237</v>
      </c>
      <c r="E88" s="7">
        <v>1</v>
      </c>
      <c r="F88" s="184" t="s">
        <v>238</v>
      </c>
      <c r="G88" s="7" t="s">
        <v>162</v>
      </c>
      <c r="H88" s="7" t="s">
        <v>171</v>
      </c>
      <c r="I88" s="7" t="s">
        <v>171</v>
      </c>
      <c r="J88" s="7" t="s">
        <v>171</v>
      </c>
      <c r="K88" s="7" t="s">
        <v>171</v>
      </c>
      <c r="L88" s="8"/>
      <c r="M88" s="199"/>
    </row>
    <row r="89" spans="1:13">
      <c r="A89" s="184">
        <v>48900000</v>
      </c>
      <c r="B89" s="198">
        <v>7000</v>
      </c>
      <c r="C89" s="184" t="s">
        <v>236</v>
      </c>
      <c r="D89" s="183" t="s">
        <v>237</v>
      </c>
      <c r="E89" s="7">
        <v>1</v>
      </c>
      <c r="F89" s="184" t="s">
        <v>291</v>
      </c>
      <c r="G89" s="7" t="s">
        <v>162</v>
      </c>
      <c r="H89" s="7" t="s">
        <v>171</v>
      </c>
      <c r="I89" s="7" t="s">
        <v>171</v>
      </c>
      <c r="J89" s="7" t="s">
        <v>171</v>
      </c>
      <c r="K89" s="7" t="s">
        <v>171</v>
      </c>
      <c r="L89" s="8" t="s">
        <v>292</v>
      </c>
      <c r="M89" s="199"/>
    </row>
    <row r="90" spans="1:13" ht="25.5">
      <c r="A90" s="184">
        <v>50100000</v>
      </c>
      <c r="B90" s="198">
        <v>75770</v>
      </c>
      <c r="C90" s="184" t="s">
        <v>236</v>
      </c>
      <c r="D90" s="183" t="s">
        <v>237</v>
      </c>
      <c r="E90" s="7">
        <v>1</v>
      </c>
      <c r="F90" s="184" t="s">
        <v>293</v>
      </c>
      <c r="G90" s="7" t="s">
        <v>162</v>
      </c>
      <c r="H90" s="7" t="s">
        <v>171</v>
      </c>
      <c r="I90" s="7" t="s">
        <v>171</v>
      </c>
      <c r="J90" s="7" t="s">
        <v>171</v>
      </c>
      <c r="K90" s="7" t="s">
        <v>171</v>
      </c>
      <c r="L90" s="8" t="s">
        <v>294</v>
      </c>
      <c r="M90" s="199"/>
    </row>
    <row r="91" spans="1:13">
      <c r="A91" s="184">
        <v>50100000</v>
      </c>
      <c r="B91" s="198">
        <v>10000</v>
      </c>
      <c r="C91" s="184" t="s">
        <v>242</v>
      </c>
      <c r="D91" s="183" t="s">
        <v>237</v>
      </c>
      <c r="E91" s="7">
        <v>1</v>
      </c>
      <c r="F91" s="184" t="s">
        <v>238</v>
      </c>
      <c r="G91" s="7" t="s">
        <v>162</v>
      </c>
      <c r="H91" s="7" t="s">
        <v>175</v>
      </c>
      <c r="I91" s="7" t="s">
        <v>171</v>
      </c>
      <c r="J91" s="7" t="s">
        <v>171</v>
      </c>
      <c r="K91" s="7" t="s">
        <v>171</v>
      </c>
      <c r="L91" s="8"/>
      <c r="M91" s="199"/>
    </row>
    <row r="92" spans="1:13" ht="25.5">
      <c r="A92" s="184">
        <v>50300000</v>
      </c>
      <c r="B92" s="198">
        <v>15000.000000000002</v>
      </c>
      <c r="C92" s="184" t="s">
        <v>242</v>
      </c>
      <c r="D92" s="183" t="s">
        <v>237</v>
      </c>
      <c r="E92" s="7">
        <v>1</v>
      </c>
      <c r="F92" s="184" t="s">
        <v>238</v>
      </c>
      <c r="G92" s="7" t="s">
        <v>162</v>
      </c>
      <c r="H92" s="7" t="s">
        <v>171</v>
      </c>
      <c r="I92" s="7" t="s">
        <v>171</v>
      </c>
      <c r="J92" s="7" t="s">
        <v>171</v>
      </c>
      <c r="K92" s="7" t="s">
        <v>171</v>
      </c>
      <c r="L92" s="8" t="s">
        <v>295</v>
      </c>
      <c r="M92" s="199"/>
    </row>
    <row r="93" spans="1:13">
      <c r="A93" s="184">
        <v>50300000</v>
      </c>
      <c r="B93" s="198">
        <v>4400</v>
      </c>
      <c r="C93" s="184" t="s">
        <v>236</v>
      </c>
      <c r="D93" s="183" t="s">
        <v>237</v>
      </c>
      <c r="E93" s="7">
        <v>1</v>
      </c>
      <c r="F93" s="184" t="s">
        <v>291</v>
      </c>
      <c r="G93" s="7" t="s">
        <v>162</v>
      </c>
      <c r="H93" s="7" t="s">
        <v>171</v>
      </c>
      <c r="I93" s="7" t="s">
        <v>171</v>
      </c>
      <c r="J93" s="7" t="s">
        <v>171</v>
      </c>
      <c r="K93" s="7" t="s">
        <v>171</v>
      </c>
      <c r="L93" s="8"/>
      <c r="M93" s="199"/>
    </row>
    <row r="94" spans="1:13" ht="25.5">
      <c r="A94" s="184">
        <v>50700000</v>
      </c>
      <c r="B94" s="198">
        <v>35400</v>
      </c>
      <c r="C94" s="184" t="s">
        <v>242</v>
      </c>
      <c r="D94" s="183" t="s">
        <v>237</v>
      </c>
      <c r="E94" s="7">
        <v>1</v>
      </c>
      <c r="F94" s="184" t="s">
        <v>238</v>
      </c>
      <c r="G94" s="7" t="s">
        <v>162</v>
      </c>
      <c r="H94" s="7" t="s">
        <v>171</v>
      </c>
      <c r="I94" s="7" t="s">
        <v>171</v>
      </c>
      <c r="J94" s="7" t="s">
        <v>171</v>
      </c>
      <c r="K94" s="7" t="s">
        <v>171</v>
      </c>
      <c r="L94" s="8" t="s">
        <v>296</v>
      </c>
      <c r="M94" s="199"/>
    </row>
    <row r="95" spans="1:13">
      <c r="A95" s="184">
        <v>50800000</v>
      </c>
      <c r="B95" s="198">
        <v>500</v>
      </c>
      <c r="C95" s="184" t="s">
        <v>236</v>
      </c>
      <c r="D95" s="183" t="s">
        <v>237</v>
      </c>
      <c r="E95" s="7">
        <v>1</v>
      </c>
      <c r="F95" s="184" t="s">
        <v>238</v>
      </c>
      <c r="G95" s="7" t="s">
        <v>162</v>
      </c>
      <c r="H95" s="7" t="s">
        <v>171</v>
      </c>
      <c r="I95" s="7" t="s">
        <v>171</v>
      </c>
      <c r="J95" s="7" t="s">
        <v>171</v>
      </c>
      <c r="K95" s="7" t="s">
        <v>171</v>
      </c>
      <c r="L95" s="8"/>
      <c r="M95" s="199"/>
    </row>
    <row r="96" spans="1:13" ht="25.5">
      <c r="A96" s="184">
        <v>55300000</v>
      </c>
      <c r="B96" s="198">
        <v>10000</v>
      </c>
      <c r="C96" s="184" t="s">
        <v>236</v>
      </c>
      <c r="D96" s="183" t="s">
        <v>237</v>
      </c>
      <c r="E96" s="7">
        <v>1</v>
      </c>
      <c r="F96" s="184" t="s">
        <v>241</v>
      </c>
      <c r="G96" s="7" t="s">
        <v>162</v>
      </c>
      <c r="H96" s="7" t="s">
        <v>171</v>
      </c>
      <c r="I96" s="7" t="s">
        <v>171</v>
      </c>
      <c r="J96" s="7" t="s">
        <v>171</v>
      </c>
      <c r="K96" s="7" t="s">
        <v>171</v>
      </c>
      <c r="L96" s="8"/>
      <c r="M96" s="199"/>
    </row>
    <row r="97" spans="1:13" ht="25.5">
      <c r="A97" s="184">
        <v>60100000</v>
      </c>
      <c r="B97" s="198">
        <v>57100</v>
      </c>
      <c r="C97" s="184" t="s">
        <v>242</v>
      </c>
      <c r="D97" s="183" t="s">
        <v>237</v>
      </c>
      <c r="E97" s="7">
        <v>1</v>
      </c>
      <c r="F97" s="184" t="s">
        <v>238</v>
      </c>
      <c r="G97" s="7" t="s">
        <v>162</v>
      </c>
      <c r="H97" s="7" t="s">
        <v>171</v>
      </c>
      <c r="I97" s="7" t="s">
        <v>171</v>
      </c>
      <c r="J97" s="7" t="s">
        <v>171</v>
      </c>
      <c r="K97" s="7" t="s">
        <v>171</v>
      </c>
      <c r="L97" s="8" t="s">
        <v>297</v>
      </c>
      <c r="M97" s="199"/>
    </row>
    <row r="98" spans="1:13" ht="25.5">
      <c r="A98" s="184">
        <v>60100000</v>
      </c>
      <c r="B98" s="198">
        <v>2000</v>
      </c>
      <c r="C98" s="184" t="s">
        <v>236</v>
      </c>
      <c r="D98" s="183" t="s">
        <v>237</v>
      </c>
      <c r="E98" s="7">
        <v>1</v>
      </c>
      <c r="F98" s="184" t="s">
        <v>241</v>
      </c>
      <c r="G98" s="7" t="s">
        <v>162</v>
      </c>
      <c r="H98" s="7" t="s">
        <v>171</v>
      </c>
      <c r="I98" s="7" t="s">
        <v>171</v>
      </c>
      <c r="J98" s="7" t="s">
        <v>171</v>
      </c>
      <c r="K98" s="7" t="s">
        <v>171</v>
      </c>
      <c r="L98" s="8"/>
      <c r="M98" s="199"/>
    </row>
    <row r="99" spans="1:13" ht="38.25">
      <c r="A99" s="184">
        <v>63700000</v>
      </c>
      <c r="B99" s="198">
        <v>139089.74</v>
      </c>
      <c r="C99" s="184" t="s">
        <v>236</v>
      </c>
      <c r="D99" s="183" t="s">
        <v>237</v>
      </c>
      <c r="E99" s="7">
        <v>1</v>
      </c>
      <c r="F99" s="184" t="s">
        <v>293</v>
      </c>
      <c r="G99" s="7" t="s">
        <v>162</v>
      </c>
      <c r="H99" s="7" t="s">
        <v>171</v>
      </c>
      <c r="I99" s="7" t="s">
        <v>171</v>
      </c>
      <c r="J99" s="7" t="s">
        <v>171</v>
      </c>
      <c r="K99" s="7" t="s">
        <v>171</v>
      </c>
      <c r="L99" s="8" t="s">
        <v>298</v>
      </c>
      <c r="M99" s="199"/>
    </row>
    <row r="100" spans="1:13">
      <c r="A100" s="184">
        <v>63700000</v>
      </c>
      <c r="B100" s="198">
        <v>18900</v>
      </c>
      <c r="C100" s="184" t="s">
        <v>242</v>
      </c>
      <c r="D100" s="183" t="s">
        <v>237</v>
      </c>
      <c r="E100" s="7">
        <v>1</v>
      </c>
      <c r="F100" s="184" t="s">
        <v>238</v>
      </c>
      <c r="G100" s="7" t="s">
        <v>162</v>
      </c>
      <c r="H100" s="7" t="s">
        <v>171</v>
      </c>
      <c r="I100" s="7" t="s">
        <v>171</v>
      </c>
      <c r="J100" s="7" t="s">
        <v>171</v>
      </c>
      <c r="K100" s="7" t="s">
        <v>171</v>
      </c>
      <c r="L100" s="8"/>
      <c r="M100" s="199"/>
    </row>
    <row r="101" spans="1:13">
      <c r="A101" s="184">
        <v>63700000</v>
      </c>
      <c r="B101" s="198">
        <v>3600</v>
      </c>
      <c r="C101" s="184" t="s">
        <v>236</v>
      </c>
      <c r="D101" s="183" t="s">
        <v>237</v>
      </c>
      <c r="E101" s="7">
        <v>1</v>
      </c>
      <c r="F101" s="184" t="s">
        <v>291</v>
      </c>
      <c r="G101" s="7" t="s">
        <v>162</v>
      </c>
      <c r="H101" s="7" t="s">
        <v>171</v>
      </c>
      <c r="I101" s="7" t="s">
        <v>171</v>
      </c>
      <c r="J101" s="7" t="s">
        <v>171</v>
      </c>
      <c r="K101" s="7" t="s">
        <v>171</v>
      </c>
      <c r="L101" s="8" t="s">
        <v>213</v>
      </c>
      <c r="M101" s="199"/>
    </row>
    <row r="102" spans="1:13">
      <c r="A102" s="184">
        <v>64100000</v>
      </c>
      <c r="B102" s="198">
        <v>8410</v>
      </c>
      <c r="C102" s="184" t="s">
        <v>242</v>
      </c>
      <c r="D102" s="183" t="s">
        <v>237</v>
      </c>
      <c r="E102" s="7">
        <v>1</v>
      </c>
      <c r="F102" s="184" t="s">
        <v>238</v>
      </c>
      <c r="G102" s="7" t="s">
        <v>162</v>
      </c>
      <c r="H102" s="7" t="s">
        <v>171</v>
      </c>
      <c r="I102" s="7" t="s">
        <v>171</v>
      </c>
      <c r="J102" s="7" t="s">
        <v>171</v>
      </c>
      <c r="K102" s="7" t="s">
        <v>175</v>
      </c>
      <c r="L102" s="8"/>
      <c r="M102" s="199"/>
    </row>
    <row r="103" spans="1:13" ht="25.5">
      <c r="A103" s="184">
        <v>64200000</v>
      </c>
      <c r="B103" s="198">
        <v>1000</v>
      </c>
      <c r="C103" s="184" t="s">
        <v>236</v>
      </c>
      <c r="D103" s="183" t="s">
        <v>237</v>
      </c>
      <c r="E103" s="7">
        <v>1</v>
      </c>
      <c r="F103" s="184" t="s">
        <v>293</v>
      </c>
      <c r="G103" s="7" t="s">
        <v>162</v>
      </c>
      <c r="H103" s="7" t="s">
        <v>171</v>
      </c>
      <c r="I103" s="7" t="s">
        <v>171</v>
      </c>
      <c r="J103" s="7" t="s">
        <v>171</v>
      </c>
      <c r="K103" s="7" t="s">
        <v>171</v>
      </c>
      <c r="L103" s="8" t="s">
        <v>299</v>
      </c>
      <c r="M103" s="199"/>
    </row>
    <row r="104" spans="1:13">
      <c r="A104" s="184">
        <v>64200000</v>
      </c>
      <c r="B104" s="198">
        <v>1254.9000000000001</v>
      </c>
      <c r="C104" s="184" t="s">
        <v>254</v>
      </c>
      <c r="D104" s="183" t="s">
        <v>237</v>
      </c>
      <c r="E104" s="7">
        <v>1</v>
      </c>
      <c r="F104" s="184" t="s">
        <v>238</v>
      </c>
      <c r="G104" s="7" t="s">
        <v>162</v>
      </c>
      <c r="H104" s="7" t="s">
        <v>171</v>
      </c>
      <c r="I104" s="7" t="s">
        <v>171</v>
      </c>
      <c r="J104" s="7" t="s">
        <v>171</v>
      </c>
      <c r="K104" s="7" t="s">
        <v>175</v>
      </c>
      <c r="L104" s="8"/>
      <c r="M104" s="199"/>
    </row>
    <row r="105" spans="1:13" ht="25.5">
      <c r="A105" s="184">
        <v>64200000</v>
      </c>
      <c r="B105" s="198">
        <v>94067.44</v>
      </c>
      <c r="C105" s="184" t="s">
        <v>239</v>
      </c>
      <c r="D105" s="183" t="s">
        <v>237</v>
      </c>
      <c r="E105" s="7">
        <v>1</v>
      </c>
      <c r="F105" s="184" t="s">
        <v>293</v>
      </c>
      <c r="G105" s="7" t="s">
        <v>162</v>
      </c>
      <c r="H105" s="7" t="s">
        <v>171</v>
      </c>
      <c r="I105" s="7" t="s">
        <v>171</v>
      </c>
      <c r="J105" s="7" t="s">
        <v>171</v>
      </c>
      <c r="K105" s="7" t="s">
        <v>171</v>
      </c>
      <c r="L105" s="8" t="s">
        <v>300</v>
      </c>
      <c r="M105" s="199"/>
    </row>
    <row r="106" spans="1:13">
      <c r="A106" s="184">
        <v>64200000</v>
      </c>
      <c r="B106" s="198">
        <v>21500</v>
      </c>
      <c r="C106" s="184" t="s">
        <v>236</v>
      </c>
      <c r="D106" s="183" t="s">
        <v>237</v>
      </c>
      <c r="E106" s="7">
        <v>1</v>
      </c>
      <c r="F106" s="184" t="s">
        <v>301</v>
      </c>
      <c r="G106" s="7" t="s">
        <v>162</v>
      </c>
      <c r="H106" s="7" t="s">
        <v>171</v>
      </c>
      <c r="I106" s="7" t="s">
        <v>171</v>
      </c>
      <c r="J106" s="7" t="s">
        <v>171</v>
      </c>
      <c r="K106" s="7" t="s">
        <v>171</v>
      </c>
      <c r="L106" s="8" t="s">
        <v>302</v>
      </c>
      <c r="M106" s="199"/>
    </row>
    <row r="107" spans="1:13">
      <c r="A107" s="184">
        <v>66500000</v>
      </c>
      <c r="B107" s="198">
        <v>18400</v>
      </c>
      <c r="C107" s="184" t="s">
        <v>242</v>
      </c>
      <c r="D107" s="183" t="s">
        <v>237</v>
      </c>
      <c r="E107" s="7">
        <v>1</v>
      </c>
      <c r="F107" s="184" t="s">
        <v>238</v>
      </c>
      <c r="G107" s="7" t="s">
        <v>162</v>
      </c>
      <c r="H107" s="7" t="s">
        <v>171</v>
      </c>
      <c r="I107" s="7" t="s">
        <v>171</v>
      </c>
      <c r="J107" s="7" t="s">
        <v>171</v>
      </c>
      <c r="K107" s="7" t="s">
        <v>171</v>
      </c>
      <c r="L107" s="8"/>
      <c r="M107" s="199"/>
    </row>
    <row r="108" spans="1:13" ht="25.5">
      <c r="A108" s="184">
        <v>66500000</v>
      </c>
      <c r="B108" s="198">
        <v>388500</v>
      </c>
      <c r="C108" s="184" t="s">
        <v>254</v>
      </c>
      <c r="D108" s="183" t="s">
        <v>237</v>
      </c>
      <c r="E108" s="7">
        <v>3</v>
      </c>
      <c r="F108" s="184" t="s">
        <v>238</v>
      </c>
      <c r="G108" s="7" t="s">
        <v>162</v>
      </c>
      <c r="H108" s="7" t="s">
        <v>171</v>
      </c>
      <c r="I108" s="7" t="s">
        <v>171</v>
      </c>
      <c r="J108" s="7" t="s">
        <v>171</v>
      </c>
      <c r="K108" s="7" t="s">
        <v>175</v>
      </c>
      <c r="L108" s="8" t="s">
        <v>205</v>
      </c>
      <c r="M108" s="199"/>
    </row>
    <row r="109" spans="1:13">
      <c r="A109" s="184">
        <v>66500000</v>
      </c>
      <c r="B109" s="198">
        <v>25100</v>
      </c>
      <c r="C109" s="184" t="s">
        <v>254</v>
      </c>
      <c r="D109" s="183" t="s">
        <v>237</v>
      </c>
      <c r="E109" s="7">
        <v>1</v>
      </c>
      <c r="F109" s="184" t="s">
        <v>238</v>
      </c>
      <c r="G109" s="7" t="s">
        <v>162</v>
      </c>
      <c r="H109" s="7" t="s">
        <v>171</v>
      </c>
      <c r="I109" s="7" t="s">
        <v>171</v>
      </c>
      <c r="J109" s="7" t="s">
        <v>171</v>
      </c>
      <c r="K109" s="7" t="s">
        <v>175</v>
      </c>
      <c r="L109" s="8" t="s">
        <v>179</v>
      </c>
      <c r="M109" s="199"/>
    </row>
    <row r="110" spans="1:13" ht="25.5">
      <c r="A110" s="184">
        <v>66500000</v>
      </c>
      <c r="B110" s="198">
        <v>30000</v>
      </c>
      <c r="C110" s="184" t="s">
        <v>254</v>
      </c>
      <c r="D110" s="183" t="s">
        <v>173</v>
      </c>
      <c r="E110" s="7">
        <v>3</v>
      </c>
      <c r="F110" s="184" t="s">
        <v>238</v>
      </c>
      <c r="G110" s="7" t="s">
        <v>162</v>
      </c>
      <c r="H110" s="7" t="s">
        <v>171</v>
      </c>
      <c r="I110" s="7" t="s">
        <v>171</v>
      </c>
      <c r="J110" s="7" t="s">
        <v>171</v>
      </c>
      <c r="K110" s="7" t="s">
        <v>175</v>
      </c>
      <c r="L110" s="8" t="s">
        <v>303</v>
      </c>
      <c r="M110" s="199"/>
    </row>
    <row r="111" spans="1:13">
      <c r="A111" s="184">
        <v>71300000</v>
      </c>
      <c r="B111" s="198">
        <v>20000</v>
      </c>
      <c r="C111" s="184" t="s">
        <v>304</v>
      </c>
      <c r="D111" s="183" t="s">
        <v>177</v>
      </c>
      <c r="E111" s="7">
        <v>1</v>
      </c>
      <c r="F111" s="184" t="s">
        <v>238</v>
      </c>
      <c r="G111" s="7" t="s">
        <v>162</v>
      </c>
      <c r="H111" s="7" t="s">
        <v>171</v>
      </c>
      <c r="I111" s="7" t="s">
        <v>171</v>
      </c>
      <c r="J111" s="7" t="s">
        <v>171</v>
      </c>
      <c r="K111" s="7" t="s">
        <v>171</v>
      </c>
      <c r="L111" s="8" t="s">
        <v>305</v>
      </c>
      <c r="M111" s="199"/>
    </row>
    <row r="112" spans="1:13">
      <c r="A112" s="184">
        <v>71300000</v>
      </c>
      <c r="B112" s="198">
        <v>2500</v>
      </c>
      <c r="C112" s="184" t="s">
        <v>236</v>
      </c>
      <c r="D112" s="183" t="s">
        <v>173</v>
      </c>
      <c r="E112" s="7">
        <v>1</v>
      </c>
      <c r="F112" s="184" t="s">
        <v>301</v>
      </c>
      <c r="G112" s="7" t="s">
        <v>162</v>
      </c>
      <c r="H112" s="7" t="s">
        <v>171</v>
      </c>
      <c r="I112" s="7" t="s">
        <v>171</v>
      </c>
      <c r="J112" s="7" t="s">
        <v>171</v>
      </c>
      <c r="K112" s="7" t="s">
        <v>171</v>
      </c>
      <c r="L112" s="8"/>
      <c r="M112" s="199"/>
    </row>
    <row r="113" spans="1:13" ht="25.5">
      <c r="A113" s="184">
        <v>71300000</v>
      </c>
      <c r="B113" s="198">
        <v>37000</v>
      </c>
      <c r="C113" s="184" t="s">
        <v>304</v>
      </c>
      <c r="D113" s="183" t="s">
        <v>237</v>
      </c>
      <c r="E113" s="7">
        <v>1</v>
      </c>
      <c r="F113" s="184" t="s">
        <v>238</v>
      </c>
      <c r="G113" s="7" t="s">
        <v>162</v>
      </c>
      <c r="H113" s="7" t="s">
        <v>171</v>
      </c>
      <c r="I113" s="7" t="s">
        <v>171</v>
      </c>
      <c r="J113" s="7" t="s">
        <v>171</v>
      </c>
      <c r="K113" s="7" t="s">
        <v>171</v>
      </c>
      <c r="L113" s="8" t="s">
        <v>306</v>
      </c>
      <c r="M113" s="199"/>
    </row>
    <row r="114" spans="1:13">
      <c r="A114" s="184">
        <v>71300000</v>
      </c>
      <c r="B114" s="198">
        <v>5345.1</v>
      </c>
      <c r="C114" s="184" t="s">
        <v>242</v>
      </c>
      <c r="D114" s="183" t="s">
        <v>237</v>
      </c>
      <c r="E114" s="7">
        <v>1</v>
      </c>
      <c r="F114" s="184" t="s">
        <v>238</v>
      </c>
      <c r="G114" s="7" t="s">
        <v>162</v>
      </c>
      <c r="H114" s="7" t="s">
        <v>171</v>
      </c>
      <c r="I114" s="7" t="s">
        <v>171</v>
      </c>
      <c r="J114" s="7" t="s">
        <v>171</v>
      </c>
      <c r="K114" s="7" t="s">
        <v>171</v>
      </c>
      <c r="L114" s="8" t="s">
        <v>307</v>
      </c>
      <c r="M114" s="199"/>
    </row>
    <row r="115" spans="1:13" ht="25.5">
      <c r="A115" s="184">
        <v>72200000</v>
      </c>
      <c r="B115" s="198">
        <v>35000</v>
      </c>
      <c r="C115" s="184" t="s">
        <v>236</v>
      </c>
      <c r="D115" s="183" t="s">
        <v>237</v>
      </c>
      <c r="E115" s="7">
        <v>1</v>
      </c>
      <c r="F115" s="184" t="s">
        <v>293</v>
      </c>
      <c r="G115" s="7" t="s">
        <v>162</v>
      </c>
      <c r="H115" s="7" t="s">
        <v>171</v>
      </c>
      <c r="I115" s="7" t="s">
        <v>171</v>
      </c>
      <c r="J115" s="7" t="s">
        <v>171</v>
      </c>
      <c r="K115" s="7" t="s">
        <v>171</v>
      </c>
      <c r="L115" s="8"/>
      <c r="M115" s="199"/>
    </row>
    <row r="116" spans="1:13" ht="25.5">
      <c r="A116" s="184">
        <v>72200000</v>
      </c>
      <c r="B116" s="198">
        <v>150100</v>
      </c>
      <c r="C116" s="184" t="s">
        <v>236</v>
      </c>
      <c r="D116" s="183" t="s">
        <v>237</v>
      </c>
      <c r="E116" s="7">
        <v>1</v>
      </c>
      <c r="F116" s="184" t="s">
        <v>293</v>
      </c>
      <c r="G116" s="7" t="s">
        <v>162</v>
      </c>
      <c r="H116" s="7" t="s">
        <v>171</v>
      </c>
      <c r="I116" s="7" t="s">
        <v>171</v>
      </c>
      <c r="J116" s="7" t="s">
        <v>171</v>
      </c>
      <c r="K116" s="7" t="s">
        <v>171</v>
      </c>
      <c r="L116" s="8"/>
      <c r="M116" s="199"/>
    </row>
    <row r="117" spans="1:13">
      <c r="A117" s="184">
        <v>72400000</v>
      </c>
      <c r="B117" s="198">
        <v>6600</v>
      </c>
      <c r="C117" s="184" t="s">
        <v>236</v>
      </c>
      <c r="D117" s="183" t="s">
        <v>237</v>
      </c>
      <c r="E117" s="7">
        <v>1</v>
      </c>
      <c r="F117" s="184" t="s">
        <v>301</v>
      </c>
      <c r="G117" s="7" t="s">
        <v>162</v>
      </c>
      <c r="H117" s="7" t="s">
        <v>171</v>
      </c>
      <c r="I117" s="7" t="s">
        <v>171</v>
      </c>
      <c r="J117" s="7" t="s">
        <v>171</v>
      </c>
      <c r="K117" s="7" t="s">
        <v>171</v>
      </c>
      <c r="L117" s="8"/>
      <c r="M117" s="199"/>
    </row>
    <row r="118" spans="1:13" ht="25.5">
      <c r="A118" s="184">
        <v>72400000</v>
      </c>
      <c r="B118" s="198">
        <v>550</v>
      </c>
      <c r="C118" s="184" t="s">
        <v>236</v>
      </c>
      <c r="D118" s="183" t="s">
        <v>173</v>
      </c>
      <c r="E118" s="7">
        <v>1</v>
      </c>
      <c r="F118" s="184" t="s">
        <v>301</v>
      </c>
      <c r="G118" s="7" t="s">
        <v>162</v>
      </c>
      <c r="H118" s="7" t="s">
        <v>171</v>
      </c>
      <c r="I118" s="7" t="s">
        <v>171</v>
      </c>
      <c r="J118" s="7" t="s">
        <v>171</v>
      </c>
      <c r="K118" s="7" t="s">
        <v>171</v>
      </c>
      <c r="L118" s="8" t="s">
        <v>303</v>
      </c>
      <c r="M118" s="199"/>
    </row>
    <row r="119" spans="1:13" ht="25.5">
      <c r="A119" s="184">
        <v>72700000</v>
      </c>
      <c r="B119" s="198">
        <v>60000</v>
      </c>
      <c r="C119" s="184" t="s">
        <v>236</v>
      </c>
      <c r="D119" s="183" t="s">
        <v>237</v>
      </c>
      <c r="E119" s="7">
        <v>1</v>
      </c>
      <c r="F119" s="184" t="s">
        <v>293</v>
      </c>
      <c r="G119" s="7" t="s">
        <v>162</v>
      </c>
      <c r="H119" s="7" t="s">
        <v>171</v>
      </c>
      <c r="I119" s="7" t="s">
        <v>171</v>
      </c>
      <c r="J119" s="7" t="s">
        <v>171</v>
      </c>
      <c r="K119" s="7" t="s">
        <v>171</v>
      </c>
      <c r="L119" s="8"/>
      <c r="M119" s="199"/>
    </row>
    <row r="120" spans="1:13" ht="38.25">
      <c r="A120" s="184">
        <v>75100000</v>
      </c>
      <c r="B120" s="198">
        <v>4000</v>
      </c>
      <c r="C120" s="184" t="s">
        <v>236</v>
      </c>
      <c r="D120" s="183" t="s">
        <v>237</v>
      </c>
      <c r="E120" s="7">
        <v>1</v>
      </c>
      <c r="F120" s="184" t="s">
        <v>308</v>
      </c>
      <c r="G120" s="7" t="s">
        <v>162</v>
      </c>
      <c r="H120" s="7" t="s">
        <v>171</v>
      </c>
      <c r="I120" s="7" t="s">
        <v>171</v>
      </c>
      <c r="J120" s="7" t="s">
        <v>171</v>
      </c>
      <c r="K120" s="7" t="s">
        <v>171</v>
      </c>
      <c r="L120" s="8" t="s">
        <v>216</v>
      </c>
      <c r="M120" s="199"/>
    </row>
    <row r="121" spans="1:13" ht="38.25">
      <c r="A121" s="184">
        <v>75100000</v>
      </c>
      <c r="B121" s="198">
        <v>39000</v>
      </c>
      <c r="C121" s="184" t="s">
        <v>236</v>
      </c>
      <c r="D121" s="183" t="s">
        <v>237</v>
      </c>
      <c r="E121" s="7">
        <v>1</v>
      </c>
      <c r="F121" s="184" t="s">
        <v>308</v>
      </c>
      <c r="G121" s="7" t="s">
        <v>162</v>
      </c>
      <c r="H121" s="7" t="s">
        <v>171</v>
      </c>
      <c r="I121" s="7" t="s">
        <v>171</v>
      </c>
      <c r="J121" s="7" t="s">
        <v>171</v>
      </c>
      <c r="K121" s="7" t="s">
        <v>171</v>
      </c>
      <c r="L121" s="8" t="s">
        <v>309</v>
      </c>
      <c r="M121" s="199"/>
    </row>
    <row r="122" spans="1:13" ht="38.25">
      <c r="A122" s="184">
        <v>75100000</v>
      </c>
      <c r="B122" s="198">
        <v>1000</v>
      </c>
      <c r="C122" s="184" t="s">
        <v>236</v>
      </c>
      <c r="D122" s="183" t="s">
        <v>237</v>
      </c>
      <c r="E122" s="7">
        <v>1</v>
      </c>
      <c r="F122" s="184" t="s">
        <v>308</v>
      </c>
      <c r="G122" s="7" t="s">
        <v>162</v>
      </c>
      <c r="H122" s="7" t="s">
        <v>171</v>
      </c>
      <c r="I122" s="7" t="s">
        <v>171</v>
      </c>
      <c r="J122" s="7" t="s">
        <v>171</v>
      </c>
      <c r="K122" s="7" t="s">
        <v>171</v>
      </c>
      <c r="L122" s="8" t="s">
        <v>310</v>
      </c>
      <c r="M122" s="199"/>
    </row>
    <row r="123" spans="1:13" ht="38.25">
      <c r="A123" s="184">
        <v>75100000</v>
      </c>
      <c r="B123" s="198">
        <v>14400</v>
      </c>
      <c r="C123" s="184" t="s">
        <v>236</v>
      </c>
      <c r="D123" s="183" t="s">
        <v>237</v>
      </c>
      <c r="E123" s="7">
        <v>1</v>
      </c>
      <c r="F123" s="184" t="s">
        <v>308</v>
      </c>
      <c r="G123" s="7" t="s">
        <v>162</v>
      </c>
      <c r="H123" s="7" t="s">
        <v>171</v>
      </c>
      <c r="I123" s="7" t="s">
        <v>171</v>
      </c>
      <c r="J123" s="7" t="s">
        <v>171</v>
      </c>
      <c r="K123" s="7" t="s">
        <v>171</v>
      </c>
      <c r="L123" s="8" t="s">
        <v>311</v>
      </c>
      <c r="M123" s="199"/>
    </row>
    <row r="124" spans="1:13" ht="25.5">
      <c r="A124" s="184">
        <v>75100000</v>
      </c>
      <c r="B124" s="198">
        <v>220000</v>
      </c>
      <c r="C124" s="184" t="s">
        <v>236</v>
      </c>
      <c r="D124" s="183" t="s">
        <v>237</v>
      </c>
      <c r="E124" s="7">
        <v>1</v>
      </c>
      <c r="F124" s="184" t="s">
        <v>293</v>
      </c>
      <c r="G124" s="7" t="s">
        <v>162</v>
      </c>
      <c r="H124" s="7" t="s">
        <v>171</v>
      </c>
      <c r="I124" s="7" t="s">
        <v>171</v>
      </c>
      <c r="J124" s="7" t="s">
        <v>171</v>
      </c>
      <c r="K124" s="7" t="s">
        <v>171</v>
      </c>
      <c r="L124" s="8"/>
      <c r="M124" s="199"/>
    </row>
    <row r="125" spans="1:13" ht="38.25">
      <c r="A125" s="184">
        <v>75100000</v>
      </c>
      <c r="B125" s="198">
        <v>70000</v>
      </c>
      <c r="C125" s="184" t="s">
        <v>236</v>
      </c>
      <c r="D125" s="183" t="s">
        <v>237</v>
      </c>
      <c r="E125" s="7">
        <v>1</v>
      </c>
      <c r="F125" s="184" t="s">
        <v>308</v>
      </c>
      <c r="G125" s="7" t="s">
        <v>162</v>
      </c>
      <c r="H125" s="7" t="s">
        <v>171</v>
      </c>
      <c r="I125" s="7" t="s">
        <v>171</v>
      </c>
      <c r="J125" s="7" t="s">
        <v>171</v>
      </c>
      <c r="K125" s="7" t="s">
        <v>171</v>
      </c>
      <c r="L125" s="8" t="s">
        <v>312</v>
      </c>
      <c r="M125" s="199"/>
    </row>
    <row r="126" spans="1:13" ht="38.25">
      <c r="A126" s="184">
        <v>75100000</v>
      </c>
      <c r="B126" s="198">
        <v>170000</v>
      </c>
      <c r="C126" s="184" t="s">
        <v>236</v>
      </c>
      <c r="D126" s="183" t="s">
        <v>237</v>
      </c>
      <c r="E126" s="7">
        <v>1</v>
      </c>
      <c r="F126" s="184" t="s">
        <v>308</v>
      </c>
      <c r="G126" s="7" t="s">
        <v>162</v>
      </c>
      <c r="H126" s="7" t="s">
        <v>171</v>
      </c>
      <c r="I126" s="7" t="s">
        <v>171</v>
      </c>
      <c r="J126" s="7" t="s">
        <v>171</v>
      </c>
      <c r="K126" s="7" t="s">
        <v>171</v>
      </c>
      <c r="L126" s="8" t="s">
        <v>313</v>
      </c>
      <c r="M126" s="199"/>
    </row>
    <row r="127" spans="1:13">
      <c r="A127" s="184">
        <v>79400000</v>
      </c>
      <c r="B127" s="198">
        <v>200</v>
      </c>
      <c r="C127" s="184" t="s">
        <v>242</v>
      </c>
      <c r="D127" s="183" t="s">
        <v>237</v>
      </c>
      <c r="E127" s="7">
        <v>1</v>
      </c>
      <c r="F127" s="184" t="s">
        <v>238</v>
      </c>
      <c r="G127" s="7" t="s">
        <v>162</v>
      </c>
      <c r="H127" s="7" t="s">
        <v>171</v>
      </c>
      <c r="I127" s="7" t="s">
        <v>171</v>
      </c>
      <c r="J127" s="7" t="s">
        <v>171</v>
      </c>
      <c r="K127" s="7" t="s">
        <v>171</v>
      </c>
      <c r="L127" s="8" t="s">
        <v>314</v>
      </c>
      <c r="M127" s="199"/>
    </row>
    <row r="128" spans="1:13">
      <c r="A128" s="184">
        <v>79500000</v>
      </c>
      <c r="B128" s="198">
        <v>5500</v>
      </c>
      <c r="C128" s="184" t="s">
        <v>242</v>
      </c>
      <c r="D128" s="183" t="s">
        <v>237</v>
      </c>
      <c r="E128" s="7">
        <v>1</v>
      </c>
      <c r="F128" s="184" t="s">
        <v>238</v>
      </c>
      <c r="G128" s="7" t="s">
        <v>162</v>
      </c>
      <c r="H128" s="7" t="s">
        <v>171</v>
      </c>
      <c r="I128" s="7" t="s">
        <v>171</v>
      </c>
      <c r="J128" s="7" t="s">
        <v>171</v>
      </c>
      <c r="K128" s="7" t="s">
        <v>171</v>
      </c>
      <c r="L128" s="8" t="s">
        <v>190</v>
      </c>
      <c r="M128" s="199"/>
    </row>
    <row r="129" spans="1:13" ht="25.5">
      <c r="A129" s="184">
        <v>79600000</v>
      </c>
      <c r="B129" s="198">
        <v>4400</v>
      </c>
      <c r="C129" s="184" t="s">
        <v>236</v>
      </c>
      <c r="D129" s="183" t="s">
        <v>237</v>
      </c>
      <c r="E129" s="7">
        <v>1</v>
      </c>
      <c r="F129" s="184" t="s">
        <v>238</v>
      </c>
      <c r="G129" s="7" t="s">
        <v>162</v>
      </c>
      <c r="H129" s="7" t="s">
        <v>171</v>
      </c>
      <c r="I129" s="7" t="s">
        <v>171</v>
      </c>
      <c r="J129" s="7" t="s">
        <v>171</v>
      </c>
      <c r="K129" s="7" t="s">
        <v>171</v>
      </c>
      <c r="L129" s="8" t="s">
        <v>315</v>
      </c>
      <c r="M129" s="199"/>
    </row>
    <row r="130" spans="1:13">
      <c r="A130" s="184">
        <v>79800000</v>
      </c>
      <c r="B130" s="198">
        <v>4000</v>
      </c>
      <c r="C130" s="184" t="s">
        <v>242</v>
      </c>
      <c r="D130" s="183" t="s">
        <v>237</v>
      </c>
      <c r="E130" s="7">
        <v>1</v>
      </c>
      <c r="F130" s="184" t="s">
        <v>238</v>
      </c>
      <c r="G130" s="7" t="s">
        <v>162</v>
      </c>
      <c r="H130" s="7" t="s">
        <v>171</v>
      </c>
      <c r="I130" s="7" t="s">
        <v>171</v>
      </c>
      <c r="J130" s="7" t="s">
        <v>171</v>
      </c>
      <c r="K130" s="7" t="s">
        <v>171</v>
      </c>
      <c r="L130" s="8" t="s">
        <v>316</v>
      </c>
      <c r="M130" s="199"/>
    </row>
    <row r="131" spans="1:13" ht="25.5">
      <c r="A131" s="184">
        <v>79900000</v>
      </c>
      <c r="B131" s="198">
        <v>7000</v>
      </c>
      <c r="C131" s="184" t="s">
        <v>236</v>
      </c>
      <c r="D131" s="183" t="s">
        <v>237</v>
      </c>
      <c r="E131" s="7">
        <v>1</v>
      </c>
      <c r="F131" s="184" t="s">
        <v>241</v>
      </c>
      <c r="G131" s="7" t="s">
        <v>162</v>
      </c>
      <c r="H131" s="7" t="s">
        <v>171</v>
      </c>
      <c r="I131" s="7" t="s">
        <v>171</v>
      </c>
      <c r="J131" s="7" t="s">
        <v>171</v>
      </c>
      <c r="K131" s="7" t="s">
        <v>171</v>
      </c>
      <c r="L131" s="8"/>
      <c r="M131" s="199"/>
    </row>
    <row r="132" spans="1:13" ht="25.5">
      <c r="A132" s="184">
        <v>80500000</v>
      </c>
      <c r="B132" s="198">
        <v>31600</v>
      </c>
      <c r="C132" s="184" t="s">
        <v>236</v>
      </c>
      <c r="D132" s="183" t="s">
        <v>237</v>
      </c>
      <c r="E132" s="7">
        <v>1</v>
      </c>
      <c r="F132" s="184" t="s">
        <v>293</v>
      </c>
      <c r="G132" s="7" t="s">
        <v>162</v>
      </c>
      <c r="H132" s="7" t="s">
        <v>171</v>
      </c>
      <c r="I132" s="7" t="s">
        <v>171</v>
      </c>
      <c r="J132" s="7" t="s">
        <v>171</v>
      </c>
      <c r="K132" s="7" t="s">
        <v>171</v>
      </c>
      <c r="L132" s="8" t="s">
        <v>317</v>
      </c>
      <c r="M132" s="199"/>
    </row>
    <row r="133" spans="1:13" ht="25.5">
      <c r="A133" s="184">
        <v>80600000</v>
      </c>
      <c r="B133" s="198">
        <v>8400</v>
      </c>
      <c r="C133" s="184" t="s">
        <v>236</v>
      </c>
      <c r="D133" s="183" t="s">
        <v>237</v>
      </c>
      <c r="E133" s="7">
        <v>1</v>
      </c>
      <c r="F133" s="184" t="s">
        <v>293</v>
      </c>
      <c r="G133" s="7" t="s">
        <v>162</v>
      </c>
      <c r="H133" s="7" t="s">
        <v>171</v>
      </c>
      <c r="I133" s="7" t="s">
        <v>171</v>
      </c>
      <c r="J133" s="7" t="s">
        <v>171</v>
      </c>
      <c r="K133" s="7" t="s">
        <v>171</v>
      </c>
      <c r="L133" s="8"/>
      <c r="M133" s="199"/>
    </row>
    <row r="134" spans="1:13">
      <c r="A134" s="184">
        <v>90500000</v>
      </c>
      <c r="B134" s="198">
        <v>200</v>
      </c>
      <c r="C134" s="184" t="s">
        <v>236</v>
      </c>
      <c r="D134" s="183" t="s">
        <v>237</v>
      </c>
      <c r="E134" s="7">
        <v>1</v>
      </c>
      <c r="F134" s="184" t="s">
        <v>238</v>
      </c>
      <c r="G134" s="7" t="s">
        <v>162</v>
      </c>
      <c r="H134" s="7" t="s">
        <v>171</v>
      </c>
      <c r="I134" s="7" t="s">
        <v>171</v>
      </c>
      <c r="J134" s="7" t="s">
        <v>171</v>
      </c>
      <c r="K134" s="7" t="s">
        <v>171</v>
      </c>
      <c r="L134" s="8"/>
      <c r="M134" s="199"/>
    </row>
    <row r="135" spans="1:13">
      <c r="A135" s="184">
        <v>90900000</v>
      </c>
      <c r="B135" s="198">
        <v>2000</v>
      </c>
      <c r="C135" s="184" t="s">
        <v>236</v>
      </c>
      <c r="D135" s="183" t="s">
        <v>237</v>
      </c>
      <c r="E135" s="7">
        <v>1</v>
      </c>
      <c r="F135" s="184" t="s">
        <v>238</v>
      </c>
      <c r="G135" s="7" t="s">
        <v>162</v>
      </c>
      <c r="H135" s="7" t="s">
        <v>171</v>
      </c>
      <c r="I135" s="7" t="s">
        <v>171</v>
      </c>
      <c r="J135" s="7" t="s">
        <v>171</v>
      </c>
      <c r="K135" s="7" t="s">
        <v>171</v>
      </c>
      <c r="L135" s="8"/>
      <c r="M135" s="199"/>
    </row>
    <row r="136" spans="1:13" ht="25.5">
      <c r="A136" s="184">
        <v>92100000</v>
      </c>
      <c r="B136" s="198">
        <v>20000</v>
      </c>
      <c r="C136" s="184" t="s">
        <v>242</v>
      </c>
      <c r="D136" s="183" t="s">
        <v>237</v>
      </c>
      <c r="E136" s="7">
        <v>1</v>
      </c>
      <c r="F136" s="184" t="s">
        <v>238</v>
      </c>
      <c r="G136" s="7" t="s">
        <v>162</v>
      </c>
      <c r="H136" s="7" t="s">
        <v>171</v>
      </c>
      <c r="I136" s="7" t="s">
        <v>171</v>
      </c>
      <c r="J136" s="7" t="s">
        <v>171</v>
      </c>
      <c r="K136" s="7" t="s">
        <v>171</v>
      </c>
      <c r="L136" s="8" t="s">
        <v>318</v>
      </c>
      <c r="M136" s="199"/>
    </row>
    <row r="137" spans="1:13">
      <c r="A137" s="184">
        <v>92100000</v>
      </c>
      <c r="B137" s="198">
        <v>60000</v>
      </c>
      <c r="C137" s="184" t="s">
        <v>254</v>
      </c>
      <c r="D137" s="183" t="s">
        <v>237</v>
      </c>
      <c r="E137" s="7">
        <v>1</v>
      </c>
      <c r="F137" s="184" t="s">
        <v>238</v>
      </c>
      <c r="G137" s="7" t="s">
        <v>162</v>
      </c>
      <c r="H137" s="7" t="s">
        <v>171</v>
      </c>
      <c r="I137" s="7" t="s">
        <v>171</v>
      </c>
      <c r="J137" s="7" t="s">
        <v>171</v>
      </c>
      <c r="K137" s="7" t="s">
        <v>175</v>
      </c>
      <c r="L137" s="8" t="s">
        <v>319</v>
      </c>
      <c r="M137" s="199"/>
    </row>
    <row r="138" spans="1:13">
      <c r="A138" s="184">
        <v>92200000</v>
      </c>
      <c r="B138" s="198">
        <v>3700</v>
      </c>
      <c r="C138" s="184" t="s">
        <v>236</v>
      </c>
      <c r="D138" s="183" t="s">
        <v>237</v>
      </c>
      <c r="E138" s="7">
        <v>1</v>
      </c>
      <c r="F138" s="184" t="s">
        <v>238</v>
      </c>
      <c r="G138" s="7" t="s">
        <v>162</v>
      </c>
      <c r="H138" s="7" t="s">
        <v>171</v>
      </c>
      <c r="I138" s="7" t="s">
        <v>171</v>
      </c>
      <c r="J138" s="7" t="s">
        <v>171</v>
      </c>
      <c r="K138" s="7" t="s">
        <v>171</v>
      </c>
      <c r="L138" s="8" t="s">
        <v>320</v>
      </c>
      <c r="M138" s="199"/>
    </row>
    <row r="139" spans="1:13" ht="25.5">
      <c r="A139" s="184">
        <v>92200000</v>
      </c>
      <c r="B139" s="198">
        <v>225</v>
      </c>
      <c r="C139" s="184" t="s">
        <v>236</v>
      </c>
      <c r="D139" s="183" t="s">
        <v>173</v>
      </c>
      <c r="E139" s="7">
        <v>1</v>
      </c>
      <c r="F139" s="184" t="s">
        <v>238</v>
      </c>
      <c r="G139" s="7" t="s">
        <v>162</v>
      </c>
      <c r="H139" s="7" t="s">
        <v>171</v>
      </c>
      <c r="I139" s="7" t="s">
        <v>171</v>
      </c>
      <c r="J139" s="7" t="s">
        <v>171</v>
      </c>
      <c r="K139" s="7" t="s">
        <v>171</v>
      </c>
      <c r="L139" s="8" t="s">
        <v>303</v>
      </c>
      <c r="M139" s="199"/>
    </row>
    <row r="140" spans="1:13">
      <c r="A140" s="184">
        <v>92300000</v>
      </c>
      <c r="B140" s="198">
        <v>200</v>
      </c>
      <c r="C140" s="184" t="s">
        <v>236</v>
      </c>
      <c r="D140" s="183" t="s">
        <v>248</v>
      </c>
      <c r="E140" s="7">
        <v>1</v>
      </c>
      <c r="F140" s="184" t="s">
        <v>238</v>
      </c>
      <c r="G140" s="7" t="s">
        <v>162</v>
      </c>
      <c r="H140" s="7" t="s">
        <v>171</v>
      </c>
      <c r="I140" s="7" t="s">
        <v>171</v>
      </c>
      <c r="J140" s="7" t="s">
        <v>171</v>
      </c>
      <c r="K140" s="7" t="s">
        <v>171</v>
      </c>
      <c r="L140" s="8"/>
      <c r="M140" s="199"/>
    </row>
    <row r="141" spans="1:13">
      <c r="A141" s="184">
        <v>92400000</v>
      </c>
      <c r="B141" s="198">
        <v>3300</v>
      </c>
      <c r="C141" s="184" t="s">
        <v>236</v>
      </c>
      <c r="D141" s="183" t="s">
        <v>237</v>
      </c>
      <c r="E141" s="7">
        <v>1</v>
      </c>
      <c r="F141" s="184" t="s">
        <v>238</v>
      </c>
      <c r="G141" s="7" t="s">
        <v>162</v>
      </c>
      <c r="H141" s="7" t="s">
        <v>171</v>
      </c>
      <c r="I141" s="7" t="s">
        <v>171</v>
      </c>
      <c r="J141" s="7" t="s">
        <v>171</v>
      </c>
      <c r="K141" s="7" t="s">
        <v>171</v>
      </c>
      <c r="L141" s="8"/>
      <c r="M141" s="199"/>
    </row>
    <row r="142" spans="1:13" ht="25.5">
      <c r="A142" s="184">
        <v>92500000</v>
      </c>
      <c r="B142" s="198">
        <v>2000</v>
      </c>
      <c r="C142" s="184" t="s">
        <v>236</v>
      </c>
      <c r="D142" s="183" t="s">
        <v>237</v>
      </c>
      <c r="E142" s="7">
        <v>1</v>
      </c>
      <c r="F142" s="184" t="s">
        <v>241</v>
      </c>
      <c r="G142" s="7" t="s">
        <v>162</v>
      </c>
      <c r="H142" s="7" t="s">
        <v>171</v>
      </c>
      <c r="I142" s="7" t="s">
        <v>171</v>
      </c>
      <c r="J142" s="7" t="s">
        <v>171</v>
      </c>
      <c r="K142" s="7" t="s">
        <v>171</v>
      </c>
      <c r="L142" s="8"/>
      <c r="M142" s="199"/>
    </row>
    <row r="143" spans="1:13" ht="13.5" thickBot="1">
      <c r="A143" s="9" t="s">
        <v>27</v>
      </c>
      <c r="B143" s="185">
        <f>SUBTOTAL(9,B5:B142)</f>
        <v>7013760.9300000006</v>
      </c>
      <c r="C143" s="200"/>
      <c r="D143" s="201"/>
      <c r="E143" s="201"/>
      <c r="F143" s="201"/>
      <c r="G143" s="201"/>
      <c r="H143" s="201"/>
      <c r="I143" s="201"/>
      <c r="J143" s="201"/>
      <c r="K143" s="201"/>
      <c r="L143" s="202"/>
      <c r="M143" s="199"/>
    </row>
    <row r="144" spans="1:13">
      <c r="A144" s="203" t="s">
        <v>163</v>
      </c>
      <c r="B144" s="203"/>
      <c r="C144" s="203"/>
      <c r="D144" s="203"/>
      <c r="E144" s="203"/>
      <c r="F144" s="203"/>
      <c r="G144" s="203"/>
      <c r="H144" s="203"/>
      <c r="I144" s="203"/>
      <c r="J144" s="203"/>
      <c r="K144" s="203"/>
      <c r="L144" s="203"/>
      <c r="M144" s="199"/>
    </row>
  </sheetData>
  <autoFilter ref="A4:L144"/>
  <mergeCells count="3">
    <mergeCell ref="A2:L2"/>
    <mergeCell ref="A3:L3"/>
    <mergeCell ref="A1:L1"/>
  </mergeCells>
  <printOptions horizontalCentered="1"/>
  <pageMargins left="0.17" right="0.17" top="0.75" bottom="0.75" header="0.3" footer="0.3"/>
  <pageSetup scale="6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L138"/>
  <sheetViews>
    <sheetView view="pageBreakPreview" topLeftCell="A124" zoomScale="85" zoomScaleNormal="100" zoomScaleSheetLayoutView="85" workbookViewId="0">
      <selection activeCell="F12" sqref="F12"/>
    </sheetView>
  </sheetViews>
  <sheetFormatPr defaultRowHeight="12.75"/>
  <cols>
    <col min="1" max="1" width="21.140625" style="13" customWidth="1"/>
    <col min="2" max="2" width="40.5703125" style="13" customWidth="1"/>
    <col min="3" max="3" width="15" style="13" hidden="1" customWidth="1"/>
    <col min="4" max="4" width="20.5703125" style="13" customWidth="1"/>
    <col min="5" max="5" width="15.85546875" style="13" customWidth="1"/>
    <col min="6" max="7" width="13.140625" style="13" customWidth="1"/>
    <col min="8" max="8" width="16" style="13" customWidth="1"/>
    <col min="9" max="9" width="13.140625" style="13" customWidth="1"/>
    <col min="10" max="10" width="16" style="13" customWidth="1"/>
    <col min="11" max="11" width="17.7109375" style="13" customWidth="1"/>
    <col min="12" max="12" width="30" style="13" customWidth="1"/>
    <col min="13" max="16384" width="9.140625" style="13"/>
  </cols>
  <sheetData>
    <row r="1" spans="1:12" ht="15.75">
      <c r="A1" s="220" t="s">
        <v>120</v>
      </c>
      <c r="B1" s="220"/>
      <c r="C1" s="220"/>
      <c r="D1" s="220"/>
      <c r="E1" s="220"/>
      <c r="F1" s="220"/>
      <c r="G1" s="220"/>
      <c r="H1" s="220"/>
      <c r="I1" s="220"/>
      <c r="J1" s="220"/>
      <c r="K1" s="220"/>
      <c r="L1" s="220"/>
    </row>
    <row r="2" spans="1:12" s="17" customFormat="1" ht="46.5" customHeight="1" thickBot="1">
      <c r="A2" s="221" t="s">
        <v>476</v>
      </c>
      <c r="B2" s="221"/>
      <c r="C2" s="221"/>
      <c r="D2" s="221"/>
      <c r="E2" s="221"/>
      <c r="F2" s="221"/>
      <c r="G2" s="221"/>
      <c r="H2" s="221"/>
      <c r="I2" s="221"/>
      <c r="J2" s="221"/>
      <c r="K2" s="221"/>
      <c r="L2" s="221"/>
    </row>
    <row r="3" spans="1:12" s="15" customFormat="1">
      <c r="A3" s="222" t="s">
        <v>29</v>
      </c>
      <c r="B3" s="224" t="s">
        <v>30</v>
      </c>
      <c r="C3" s="207"/>
      <c r="D3" s="224" t="s">
        <v>17</v>
      </c>
      <c r="E3" s="224" t="s">
        <v>31</v>
      </c>
      <c r="F3" s="224"/>
      <c r="G3" s="224"/>
      <c r="H3" s="224" t="s">
        <v>32</v>
      </c>
      <c r="I3" s="224"/>
      <c r="J3" s="224"/>
      <c r="K3" s="224" t="s">
        <v>21</v>
      </c>
      <c r="L3" s="232" t="s">
        <v>26</v>
      </c>
    </row>
    <row r="4" spans="1:12" s="15" customFormat="1" ht="25.5">
      <c r="A4" s="223"/>
      <c r="B4" s="225"/>
      <c r="C4" s="208" t="s">
        <v>39</v>
      </c>
      <c r="D4" s="225"/>
      <c r="E4" s="182" t="s">
        <v>33</v>
      </c>
      <c r="F4" s="182" t="s">
        <v>34</v>
      </c>
      <c r="G4" s="182" t="s">
        <v>35</v>
      </c>
      <c r="H4" s="182" t="s">
        <v>33</v>
      </c>
      <c r="I4" s="182" t="s">
        <v>34</v>
      </c>
      <c r="J4" s="182" t="s">
        <v>35</v>
      </c>
      <c r="K4" s="225"/>
      <c r="L4" s="233"/>
    </row>
    <row r="5" spans="1:12" ht="25.5">
      <c r="A5" s="18" t="s">
        <v>204</v>
      </c>
      <c r="B5" s="19" t="s">
        <v>205</v>
      </c>
      <c r="C5" s="206">
        <v>74</v>
      </c>
      <c r="D5" s="18" t="s">
        <v>174</v>
      </c>
      <c r="E5" s="20">
        <v>388500</v>
      </c>
      <c r="F5" s="20"/>
      <c r="G5" s="20"/>
      <c r="H5" s="204">
        <v>75122.419999999984</v>
      </c>
      <c r="I5" s="20"/>
      <c r="J5" s="20"/>
      <c r="K5" s="20" t="s">
        <v>78</v>
      </c>
      <c r="L5" s="21"/>
    </row>
    <row r="6" spans="1:12" ht="38.25">
      <c r="A6" s="18" t="s">
        <v>214</v>
      </c>
      <c r="B6" s="19" t="s">
        <v>210</v>
      </c>
      <c r="C6" s="206">
        <v>215</v>
      </c>
      <c r="D6" s="18" t="s">
        <v>176</v>
      </c>
      <c r="E6" s="20">
        <v>7824.5799999999981</v>
      </c>
      <c r="F6" s="20"/>
      <c r="G6" s="20"/>
      <c r="H6" s="204">
        <v>4091.06</v>
      </c>
      <c r="I6" s="20"/>
      <c r="J6" s="20"/>
      <c r="K6" s="20" t="s">
        <v>78</v>
      </c>
      <c r="L6" s="21"/>
    </row>
    <row r="7" spans="1:12" ht="25.5">
      <c r="A7" s="18" t="s">
        <v>219</v>
      </c>
      <c r="B7" s="19" t="s">
        <v>218</v>
      </c>
      <c r="C7" s="206">
        <v>237</v>
      </c>
      <c r="D7" s="18" t="s">
        <v>174</v>
      </c>
      <c r="E7" s="20">
        <v>18218</v>
      </c>
      <c r="F7" s="20"/>
      <c r="G7" s="20"/>
      <c r="H7" s="204">
        <v>18218</v>
      </c>
      <c r="I7" s="20"/>
      <c r="J7" s="20"/>
      <c r="K7" s="20" t="s">
        <v>78</v>
      </c>
      <c r="L7" s="21"/>
    </row>
    <row r="8" spans="1:12" ht="25.5">
      <c r="A8" s="18" t="s">
        <v>217</v>
      </c>
      <c r="B8" s="19" t="s">
        <v>220</v>
      </c>
      <c r="C8" s="206">
        <v>240</v>
      </c>
      <c r="D8" s="18" t="s">
        <v>172</v>
      </c>
      <c r="E8" s="20">
        <v>2848</v>
      </c>
      <c r="F8" s="20"/>
      <c r="G8" s="20"/>
      <c r="H8" s="204">
        <v>2848</v>
      </c>
      <c r="I8" s="20"/>
      <c r="J8" s="20"/>
      <c r="K8" s="20" t="s">
        <v>78</v>
      </c>
      <c r="L8" s="21"/>
    </row>
    <row r="9" spans="1:12" ht="25.5">
      <c r="A9" s="18" t="s">
        <v>224</v>
      </c>
      <c r="B9" s="19" t="s">
        <v>223</v>
      </c>
      <c r="C9" s="206">
        <v>263</v>
      </c>
      <c r="D9" s="18" t="s">
        <v>174</v>
      </c>
      <c r="E9" s="20">
        <v>2292492</v>
      </c>
      <c r="F9" s="20"/>
      <c r="G9" s="20"/>
      <c r="H9" s="204">
        <v>478755.41000000003</v>
      </c>
      <c r="I9" s="20"/>
      <c r="J9" s="20"/>
      <c r="K9" s="20" t="s">
        <v>78</v>
      </c>
      <c r="L9" s="21"/>
    </row>
    <row r="10" spans="1:12" ht="25.5">
      <c r="A10" s="18" t="s">
        <v>226</v>
      </c>
      <c r="B10" s="19" t="s">
        <v>225</v>
      </c>
      <c r="C10" s="206">
        <v>286</v>
      </c>
      <c r="D10" s="18" t="s">
        <v>174</v>
      </c>
      <c r="E10" s="20">
        <v>188940</v>
      </c>
      <c r="F10" s="20"/>
      <c r="G10" s="20"/>
      <c r="H10" s="204">
        <v>188940</v>
      </c>
      <c r="I10" s="20"/>
      <c r="J10" s="20"/>
      <c r="K10" s="20" t="s">
        <v>78</v>
      </c>
      <c r="L10" s="21"/>
    </row>
    <row r="11" spans="1:12" ht="25.5">
      <c r="A11" s="18" t="s">
        <v>232</v>
      </c>
      <c r="B11" s="19" t="s">
        <v>231</v>
      </c>
      <c r="C11" s="206">
        <v>298</v>
      </c>
      <c r="D11" s="18" t="s">
        <v>172</v>
      </c>
      <c r="E11" s="20">
        <v>2478</v>
      </c>
      <c r="F11" s="20"/>
      <c r="G11" s="20"/>
      <c r="H11" s="204">
        <v>0</v>
      </c>
      <c r="I11" s="20"/>
      <c r="J11" s="20"/>
      <c r="K11" s="20" t="s">
        <v>78</v>
      </c>
      <c r="L11" s="21"/>
    </row>
    <row r="12" spans="1:12" ht="25.5">
      <c r="A12" s="18" t="s">
        <v>322</v>
      </c>
      <c r="B12" s="19" t="s">
        <v>179</v>
      </c>
      <c r="C12" s="206" t="s">
        <v>462</v>
      </c>
      <c r="D12" s="18" t="s">
        <v>174</v>
      </c>
      <c r="E12" s="20">
        <v>25062.75</v>
      </c>
      <c r="F12" s="20"/>
      <c r="G12" s="20"/>
      <c r="H12" s="204">
        <v>2088.5700000000002</v>
      </c>
      <c r="I12" s="20"/>
      <c r="J12" s="20"/>
      <c r="K12" s="20" t="s">
        <v>78</v>
      </c>
      <c r="L12" s="21"/>
    </row>
    <row r="13" spans="1:12" ht="25.5">
      <c r="A13" s="18" t="s">
        <v>180</v>
      </c>
      <c r="B13" s="19" t="s">
        <v>323</v>
      </c>
      <c r="C13" s="206">
        <v>1</v>
      </c>
      <c r="D13" s="18" t="s">
        <v>170</v>
      </c>
      <c r="E13" s="20">
        <v>314000</v>
      </c>
      <c r="F13" s="20"/>
      <c r="G13" s="20"/>
      <c r="H13" s="204">
        <v>29940.73</v>
      </c>
      <c r="I13" s="20"/>
      <c r="J13" s="20"/>
      <c r="K13" s="20" t="s">
        <v>78</v>
      </c>
      <c r="L13" s="21"/>
    </row>
    <row r="14" spans="1:12" ht="25.5">
      <c r="A14" s="18" t="s">
        <v>324</v>
      </c>
      <c r="B14" s="19" t="s">
        <v>325</v>
      </c>
      <c r="C14" s="206">
        <v>2</v>
      </c>
      <c r="D14" s="18" t="s">
        <v>170</v>
      </c>
      <c r="E14" s="20">
        <v>47700</v>
      </c>
      <c r="F14" s="20"/>
      <c r="G14" s="20"/>
      <c r="H14" s="204">
        <v>2269.2199999999998</v>
      </c>
      <c r="I14" s="20"/>
      <c r="J14" s="20"/>
      <c r="K14" s="20" t="s">
        <v>78</v>
      </c>
      <c r="L14" s="21"/>
    </row>
    <row r="15" spans="1:12" ht="25.5">
      <c r="A15" s="18" t="s">
        <v>326</v>
      </c>
      <c r="B15" s="19" t="s">
        <v>327</v>
      </c>
      <c r="C15" s="206">
        <v>3</v>
      </c>
      <c r="D15" s="18" t="s">
        <v>172</v>
      </c>
      <c r="E15" s="20">
        <v>149244</v>
      </c>
      <c r="F15" s="20"/>
      <c r="G15" s="20"/>
      <c r="H15" s="204">
        <v>0</v>
      </c>
      <c r="I15" s="20"/>
      <c r="J15" s="20"/>
      <c r="K15" s="20" t="s">
        <v>78</v>
      </c>
      <c r="L15" s="21"/>
    </row>
    <row r="16" spans="1:12" ht="25.5">
      <c r="A16" s="18" t="s">
        <v>185</v>
      </c>
      <c r="B16" s="19" t="s">
        <v>328</v>
      </c>
      <c r="C16" s="206">
        <v>4</v>
      </c>
      <c r="D16" s="18" t="s">
        <v>172</v>
      </c>
      <c r="E16" s="20">
        <v>3300</v>
      </c>
      <c r="F16" s="20"/>
      <c r="G16" s="20"/>
      <c r="H16" s="204">
        <v>550</v>
      </c>
      <c r="I16" s="20"/>
      <c r="J16" s="20"/>
      <c r="K16" s="20" t="s">
        <v>78</v>
      </c>
      <c r="L16" s="21"/>
    </row>
    <row r="17" spans="1:12" ht="25.5">
      <c r="A17" s="18" t="s">
        <v>329</v>
      </c>
      <c r="B17" s="19" t="s">
        <v>330</v>
      </c>
      <c r="C17" s="206">
        <v>6</v>
      </c>
      <c r="D17" s="18" t="s">
        <v>172</v>
      </c>
      <c r="E17" s="20">
        <v>6600</v>
      </c>
      <c r="F17" s="20"/>
      <c r="G17" s="20"/>
      <c r="H17" s="204">
        <v>1100</v>
      </c>
      <c r="I17" s="20"/>
      <c r="J17" s="20"/>
      <c r="K17" s="20" t="s">
        <v>78</v>
      </c>
      <c r="L17" s="21"/>
    </row>
    <row r="18" spans="1:12" ht="38.25">
      <c r="A18" s="18" t="s">
        <v>329</v>
      </c>
      <c r="B18" s="19" t="s">
        <v>331</v>
      </c>
      <c r="C18" s="206">
        <v>7</v>
      </c>
      <c r="D18" s="18" t="s">
        <v>172</v>
      </c>
      <c r="E18" s="20">
        <v>1000</v>
      </c>
      <c r="F18" s="20"/>
      <c r="G18" s="20"/>
      <c r="H18" s="204">
        <v>179.75</v>
      </c>
      <c r="I18" s="20"/>
      <c r="J18" s="20"/>
      <c r="K18" s="20" t="s">
        <v>78</v>
      </c>
      <c r="L18" s="21"/>
    </row>
    <row r="19" spans="1:12" ht="51">
      <c r="A19" s="18" t="s">
        <v>329</v>
      </c>
      <c r="B19" s="19" t="s">
        <v>332</v>
      </c>
      <c r="C19" s="206">
        <v>8</v>
      </c>
      <c r="D19" s="18" t="s">
        <v>172</v>
      </c>
      <c r="E19" s="20">
        <v>11000</v>
      </c>
      <c r="F19" s="20"/>
      <c r="G19" s="20"/>
      <c r="H19" s="204">
        <v>600.86</v>
      </c>
      <c r="I19" s="20"/>
      <c r="J19" s="20"/>
      <c r="K19" s="20" t="s">
        <v>78</v>
      </c>
      <c r="L19" s="21"/>
    </row>
    <row r="20" spans="1:12" ht="25.5">
      <c r="A20" s="18" t="s">
        <v>329</v>
      </c>
      <c r="B20" s="19" t="s">
        <v>333</v>
      </c>
      <c r="C20" s="206">
        <v>9</v>
      </c>
      <c r="D20" s="18" t="s">
        <v>172</v>
      </c>
      <c r="E20" s="20">
        <v>2700</v>
      </c>
      <c r="F20" s="20"/>
      <c r="G20" s="20"/>
      <c r="H20" s="204">
        <v>450</v>
      </c>
      <c r="I20" s="20"/>
      <c r="J20" s="20"/>
      <c r="K20" s="20" t="s">
        <v>78</v>
      </c>
      <c r="L20" s="21"/>
    </row>
    <row r="21" spans="1:12" ht="25.5">
      <c r="A21" s="18" t="s">
        <v>178</v>
      </c>
      <c r="B21" s="19" t="s">
        <v>334</v>
      </c>
      <c r="C21" s="206">
        <v>10</v>
      </c>
      <c r="D21" s="18" t="s">
        <v>172</v>
      </c>
      <c r="E21" s="20">
        <v>57000</v>
      </c>
      <c r="F21" s="20"/>
      <c r="G21" s="20"/>
      <c r="H21" s="204">
        <v>9068.5400000000009</v>
      </c>
      <c r="I21" s="20"/>
      <c r="J21" s="20"/>
      <c r="K21" s="20" t="s">
        <v>78</v>
      </c>
      <c r="L21" s="21"/>
    </row>
    <row r="22" spans="1:12" ht="25.5">
      <c r="A22" s="18" t="s">
        <v>183</v>
      </c>
      <c r="B22" s="19" t="s">
        <v>184</v>
      </c>
      <c r="C22" s="206">
        <v>11</v>
      </c>
      <c r="D22" s="18" t="s">
        <v>172</v>
      </c>
      <c r="E22" s="20">
        <v>220000</v>
      </c>
      <c r="F22" s="20"/>
      <c r="G22" s="20"/>
      <c r="H22" s="204">
        <v>55000</v>
      </c>
      <c r="I22" s="20"/>
      <c r="J22" s="20"/>
      <c r="K22" s="20" t="s">
        <v>78</v>
      </c>
      <c r="L22" s="21"/>
    </row>
    <row r="23" spans="1:12" ht="38.25">
      <c r="A23" s="18" t="s">
        <v>335</v>
      </c>
      <c r="B23" s="19" t="s">
        <v>336</v>
      </c>
      <c r="C23" s="206" t="s">
        <v>463</v>
      </c>
      <c r="D23" s="18" t="s">
        <v>467</v>
      </c>
      <c r="E23" s="20">
        <v>8410</v>
      </c>
      <c r="F23" s="20"/>
      <c r="G23" s="20"/>
      <c r="H23" s="204">
        <v>0</v>
      </c>
      <c r="I23" s="20"/>
      <c r="J23" s="20"/>
      <c r="K23" s="20" t="s">
        <v>78</v>
      </c>
      <c r="L23" s="21"/>
    </row>
    <row r="24" spans="1:12" ht="38.25">
      <c r="A24" s="18" t="s">
        <v>212</v>
      </c>
      <c r="B24" s="19" t="s">
        <v>337</v>
      </c>
      <c r="C24" s="206">
        <v>12</v>
      </c>
      <c r="D24" s="18" t="s">
        <v>172</v>
      </c>
      <c r="E24" s="20">
        <v>3000</v>
      </c>
      <c r="F24" s="20"/>
      <c r="G24" s="20"/>
      <c r="H24" s="204">
        <v>730</v>
      </c>
      <c r="I24" s="20"/>
      <c r="J24" s="20"/>
      <c r="K24" s="20" t="s">
        <v>78</v>
      </c>
      <c r="L24" s="21"/>
    </row>
    <row r="25" spans="1:12" ht="38.25">
      <c r="A25" s="18" t="s">
        <v>193</v>
      </c>
      <c r="B25" s="19" t="s">
        <v>337</v>
      </c>
      <c r="C25" s="206">
        <v>13</v>
      </c>
      <c r="D25" s="18" t="s">
        <v>172</v>
      </c>
      <c r="E25" s="20">
        <v>25000</v>
      </c>
      <c r="F25" s="20"/>
      <c r="G25" s="20"/>
      <c r="H25" s="204">
        <v>3089</v>
      </c>
      <c r="I25" s="20"/>
      <c r="J25" s="20"/>
      <c r="K25" s="20" t="s">
        <v>78</v>
      </c>
      <c r="L25" s="21"/>
    </row>
    <row r="26" spans="1:12" ht="38.25">
      <c r="A26" s="18" t="s">
        <v>228</v>
      </c>
      <c r="B26" s="19" t="s">
        <v>337</v>
      </c>
      <c r="C26" s="206">
        <v>14</v>
      </c>
      <c r="D26" s="18" t="s">
        <v>172</v>
      </c>
      <c r="E26" s="20">
        <v>5000</v>
      </c>
      <c r="F26" s="20"/>
      <c r="G26" s="20"/>
      <c r="H26" s="204">
        <v>0</v>
      </c>
      <c r="I26" s="20"/>
      <c r="J26" s="20"/>
      <c r="K26" s="20" t="s">
        <v>78</v>
      </c>
      <c r="L26" s="21"/>
    </row>
    <row r="27" spans="1:12" ht="38.25">
      <c r="A27" s="18" t="s">
        <v>229</v>
      </c>
      <c r="B27" s="19" t="s">
        <v>337</v>
      </c>
      <c r="C27" s="206">
        <v>15</v>
      </c>
      <c r="D27" s="18" t="s">
        <v>172</v>
      </c>
      <c r="E27" s="20">
        <v>30000</v>
      </c>
      <c r="F27" s="20"/>
      <c r="G27" s="20"/>
      <c r="H27" s="204">
        <v>4629</v>
      </c>
      <c r="I27" s="20"/>
      <c r="J27" s="20"/>
      <c r="K27" s="20" t="s">
        <v>78</v>
      </c>
      <c r="L27" s="21"/>
    </row>
    <row r="28" spans="1:12" ht="25.5">
      <c r="A28" s="18" t="s">
        <v>338</v>
      </c>
      <c r="B28" s="19" t="s">
        <v>339</v>
      </c>
      <c r="C28" s="206">
        <v>16</v>
      </c>
      <c r="D28" s="18" t="s">
        <v>172</v>
      </c>
      <c r="E28" s="20">
        <v>4000</v>
      </c>
      <c r="F28" s="20"/>
      <c r="G28" s="20"/>
      <c r="H28" s="204">
        <v>1025</v>
      </c>
      <c r="I28" s="20"/>
      <c r="J28" s="20"/>
      <c r="K28" s="20" t="s">
        <v>78</v>
      </c>
      <c r="L28" s="21"/>
    </row>
    <row r="29" spans="1:12" ht="38.25">
      <c r="A29" s="18" t="s">
        <v>194</v>
      </c>
      <c r="B29" s="19" t="s">
        <v>337</v>
      </c>
      <c r="C29" s="206">
        <v>17</v>
      </c>
      <c r="D29" s="18" t="s">
        <v>172</v>
      </c>
      <c r="E29" s="20">
        <v>10000</v>
      </c>
      <c r="F29" s="20"/>
      <c r="G29" s="20"/>
      <c r="H29" s="211">
        <v>598</v>
      </c>
      <c r="I29" s="20"/>
      <c r="J29" s="20"/>
      <c r="K29" s="20" t="s">
        <v>78</v>
      </c>
      <c r="L29" s="21"/>
    </row>
    <row r="30" spans="1:12" ht="25.5">
      <c r="A30" s="18" t="s">
        <v>340</v>
      </c>
      <c r="B30" s="19" t="s">
        <v>341</v>
      </c>
      <c r="C30" s="206">
        <v>18</v>
      </c>
      <c r="D30" s="18" t="s">
        <v>172</v>
      </c>
      <c r="E30" s="20">
        <v>35000</v>
      </c>
      <c r="F30" s="20"/>
      <c r="G30" s="20"/>
      <c r="H30" s="211">
        <v>6307.5</v>
      </c>
      <c r="I30" s="20"/>
      <c r="J30" s="20"/>
      <c r="K30" s="20" t="s">
        <v>78</v>
      </c>
      <c r="L30" s="21"/>
    </row>
    <row r="31" spans="1:12" ht="25.5">
      <c r="A31" s="18" t="s">
        <v>342</v>
      </c>
      <c r="B31" s="19" t="s">
        <v>311</v>
      </c>
      <c r="C31" s="206">
        <v>19</v>
      </c>
      <c r="D31" s="18" t="s">
        <v>172</v>
      </c>
      <c r="E31" s="20">
        <v>14400</v>
      </c>
      <c r="F31" s="20"/>
      <c r="G31" s="20"/>
      <c r="H31" s="204">
        <v>0</v>
      </c>
      <c r="I31" s="20"/>
      <c r="J31" s="20"/>
      <c r="K31" s="20" t="s">
        <v>78</v>
      </c>
      <c r="L31" s="21"/>
    </row>
    <row r="32" spans="1:12" ht="38.25">
      <c r="A32" s="18" t="s">
        <v>197</v>
      </c>
      <c r="B32" s="19" t="s">
        <v>337</v>
      </c>
      <c r="C32" s="206">
        <v>20</v>
      </c>
      <c r="D32" s="18" t="s">
        <v>172</v>
      </c>
      <c r="E32" s="20">
        <v>5000</v>
      </c>
      <c r="F32" s="20"/>
      <c r="G32" s="20"/>
      <c r="H32" s="211">
        <v>234</v>
      </c>
      <c r="I32" s="20"/>
      <c r="J32" s="20"/>
      <c r="K32" s="20" t="s">
        <v>78</v>
      </c>
      <c r="L32" s="21"/>
    </row>
    <row r="33" spans="1:12" ht="38.25">
      <c r="A33" s="18" t="s">
        <v>187</v>
      </c>
      <c r="B33" s="19" t="s">
        <v>337</v>
      </c>
      <c r="C33" s="206">
        <v>21</v>
      </c>
      <c r="D33" s="18" t="s">
        <v>172</v>
      </c>
      <c r="E33" s="20">
        <v>10000</v>
      </c>
      <c r="F33" s="20"/>
      <c r="G33" s="20"/>
      <c r="H33" s="204">
        <v>0</v>
      </c>
      <c r="I33" s="20"/>
      <c r="J33" s="20"/>
      <c r="K33" s="20" t="s">
        <v>78</v>
      </c>
      <c r="L33" s="21"/>
    </row>
    <row r="34" spans="1:12" ht="38.25">
      <c r="A34" s="18" t="s">
        <v>343</v>
      </c>
      <c r="B34" s="19" t="s">
        <v>344</v>
      </c>
      <c r="C34" s="206">
        <v>27</v>
      </c>
      <c r="D34" s="18" t="s">
        <v>176</v>
      </c>
      <c r="E34" s="20">
        <v>4179</v>
      </c>
      <c r="F34" s="20"/>
      <c r="G34" s="20"/>
      <c r="H34" s="204">
        <v>0</v>
      </c>
      <c r="I34" s="20"/>
      <c r="J34" s="20"/>
      <c r="K34" s="20" t="s">
        <v>78</v>
      </c>
      <c r="L34" s="21"/>
    </row>
    <row r="35" spans="1:12" ht="63.75">
      <c r="A35" s="18" t="s">
        <v>345</v>
      </c>
      <c r="B35" s="19" t="s">
        <v>346</v>
      </c>
      <c r="C35" s="206" t="s">
        <v>464</v>
      </c>
      <c r="D35" s="18" t="s">
        <v>172</v>
      </c>
      <c r="E35" s="20">
        <v>70000</v>
      </c>
      <c r="F35" s="20"/>
      <c r="G35" s="20"/>
      <c r="H35" s="204">
        <v>0</v>
      </c>
      <c r="I35" s="20"/>
      <c r="J35" s="20"/>
      <c r="K35" s="20" t="s">
        <v>78</v>
      </c>
      <c r="L35" s="21"/>
    </row>
    <row r="36" spans="1:12" ht="25.5">
      <c r="A36" s="18" t="s">
        <v>347</v>
      </c>
      <c r="B36" s="19" t="s">
        <v>348</v>
      </c>
      <c r="C36" s="206" t="s">
        <v>465</v>
      </c>
      <c r="D36" s="18" t="s">
        <v>172</v>
      </c>
      <c r="E36" s="20">
        <v>40000</v>
      </c>
      <c r="F36" s="20"/>
      <c r="G36" s="20"/>
      <c r="H36" s="211">
        <v>9440</v>
      </c>
      <c r="I36" s="20"/>
      <c r="J36" s="20"/>
      <c r="K36" s="20" t="s">
        <v>78</v>
      </c>
      <c r="L36" s="21"/>
    </row>
    <row r="37" spans="1:12" ht="38.25">
      <c r="A37" s="18" t="s">
        <v>222</v>
      </c>
      <c r="B37" s="19" t="s">
        <v>349</v>
      </c>
      <c r="C37" s="206">
        <v>28</v>
      </c>
      <c r="D37" s="18" t="s">
        <v>176</v>
      </c>
      <c r="E37" s="20">
        <v>3510.26</v>
      </c>
      <c r="F37" s="20"/>
      <c r="G37" s="20"/>
      <c r="H37" s="211">
        <v>3510.26</v>
      </c>
      <c r="I37" s="20"/>
      <c r="J37" s="20"/>
      <c r="K37" s="20" t="s">
        <v>78</v>
      </c>
      <c r="L37" s="21"/>
    </row>
    <row r="38" spans="1:12" ht="25.5">
      <c r="A38" s="18" t="s">
        <v>188</v>
      </c>
      <c r="B38" s="19" t="s">
        <v>189</v>
      </c>
      <c r="C38" s="206">
        <v>29</v>
      </c>
      <c r="D38" s="18" t="s">
        <v>172</v>
      </c>
      <c r="E38" s="20">
        <v>50000</v>
      </c>
      <c r="F38" s="20"/>
      <c r="G38" s="20"/>
      <c r="H38" s="211">
        <v>10476</v>
      </c>
      <c r="I38" s="20"/>
      <c r="J38" s="20"/>
      <c r="K38" s="20" t="s">
        <v>78</v>
      </c>
      <c r="L38" s="21"/>
    </row>
    <row r="39" spans="1:12" ht="25.5">
      <c r="A39" s="18" t="s">
        <v>215</v>
      </c>
      <c r="B39" s="19" t="s">
        <v>350</v>
      </c>
      <c r="C39" s="206">
        <v>30</v>
      </c>
      <c r="D39" s="18" t="s">
        <v>172</v>
      </c>
      <c r="E39" s="20">
        <v>20.6</v>
      </c>
      <c r="F39" s="20"/>
      <c r="G39" s="20"/>
      <c r="H39" s="211">
        <v>20.6</v>
      </c>
      <c r="I39" s="20"/>
      <c r="J39" s="20"/>
      <c r="K39" s="20" t="s">
        <v>78</v>
      </c>
      <c r="L39" s="21"/>
    </row>
    <row r="40" spans="1:12" ht="25.5">
      <c r="A40" s="18" t="s">
        <v>215</v>
      </c>
      <c r="B40" s="19" t="s">
        <v>235</v>
      </c>
      <c r="C40" s="206">
        <v>31</v>
      </c>
      <c r="D40" s="18" t="s">
        <v>172</v>
      </c>
      <c r="E40" s="204">
        <v>719.64</v>
      </c>
      <c r="F40" s="20"/>
      <c r="G40" s="20"/>
      <c r="H40" s="211">
        <v>719.64</v>
      </c>
      <c r="I40" s="20"/>
      <c r="J40" s="20"/>
      <c r="K40" s="20" t="s">
        <v>78</v>
      </c>
      <c r="L40" s="21"/>
    </row>
    <row r="41" spans="1:12" ht="25.5">
      <c r="A41" s="18" t="s">
        <v>217</v>
      </c>
      <c r="B41" s="19" t="s">
        <v>351</v>
      </c>
      <c r="C41" s="206">
        <v>32</v>
      </c>
      <c r="D41" s="18" t="s">
        <v>172</v>
      </c>
      <c r="E41" s="20">
        <v>1050</v>
      </c>
      <c r="F41" s="20"/>
      <c r="G41" s="20"/>
      <c r="H41" s="211">
        <v>469</v>
      </c>
      <c r="I41" s="20"/>
      <c r="J41" s="20"/>
      <c r="K41" s="20" t="s">
        <v>78</v>
      </c>
      <c r="L41" s="21"/>
    </row>
    <row r="42" spans="1:12" ht="25.5">
      <c r="A42" s="18" t="s">
        <v>352</v>
      </c>
      <c r="B42" s="19" t="s">
        <v>353</v>
      </c>
      <c r="C42" s="206">
        <v>33</v>
      </c>
      <c r="D42" s="18" t="s">
        <v>172</v>
      </c>
      <c r="E42" s="20">
        <v>132</v>
      </c>
      <c r="F42" s="20"/>
      <c r="G42" s="20"/>
      <c r="H42" s="211">
        <v>132</v>
      </c>
      <c r="I42" s="20"/>
      <c r="J42" s="20"/>
      <c r="K42" s="20" t="s">
        <v>78</v>
      </c>
      <c r="L42" s="21"/>
    </row>
    <row r="43" spans="1:12" ht="38.25">
      <c r="A43" s="18" t="s">
        <v>227</v>
      </c>
      <c r="B43" s="19" t="s">
        <v>354</v>
      </c>
      <c r="C43" s="206">
        <v>34</v>
      </c>
      <c r="D43" s="18" t="s">
        <v>176</v>
      </c>
      <c r="E43" s="204">
        <v>506.21999999999997</v>
      </c>
      <c r="F43" s="20"/>
      <c r="G43" s="20"/>
      <c r="H43" s="211">
        <v>506.22</v>
      </c>
      <c r="I43" s="20"/>
      <c r="J43" s="20"/>
      <c r="K43" s="20" t="s">
        <v>78</v>
      </c>
      <c r="L43" s="21"/>
    </row>
    <row r="44" spans="1:12" ht="38.25">
      <c r="A44" s="18" t="s">
        <v>182</v>
      </c>
      <c r="B44" s="19" t="s">
        <v>313</v>
      </c>
      <c r="C44" s="206">
        <v>35</v>
      </c>
      <c r="D44" s="18" t="s">
        <v>172</v>
      </c>
      <c r="E44" s="204">
        <v>170000</v>
      </c>
      <c r="F44" s="20"/>
      <c r="G44" s="20"/>
      <c r="H44" s="211">
        <v>80</v>
      </c>
      <c r="I44" s="20"/>
      <c r="J44" s="20"/>
      <c r="K44" s="20" t="s">
        <v>78</v>
      </c>
      <c r="L44" s="21"/>
    </row>
    <row r="45" spans="1:12" ht="25.5">
      <c r="A45" s="18" t="s">
        <v>217</v>
      </c>
      <c r="B45" s="19" t="s">
        <v>221</v>
      </c>
      <c r="C45" s="206">
        <v>36</v>
      </c>
      <c r="D45" s="18" t="s">
        <v>172</v>
      </c>
      <c r="E45" s="20">
        <v>3150</v>
      </c>
      <c r="F45" s="20"/>
      <c r="G45" s="20"/>
      <c r="H45" s="211">
        <v>1582</v>
      </c>
      <c r="I45" s="20"/>
      <c r="J45" s="20"/>
      <c r="K45" s="20" t="s">
        <v>78</v>
      </c>
      <c r="L45" s="21"/>
    </row>
    <row r="46" spans="1:12" ht="38.25">
      <c r="A46" s="18" t="s">
        <v>355</v>
      </c>
      <c r="B46" s="19" t="s">
        <v>356</v>
      </c>
      <c r="C46" s="206">
        <v>38</v>
      </c>
      <c r="D46" s="18" t="s">
        <v>176</v>
      </c>
      <c r="E46" s="204">
        <v>1534</v>
      </c>
      <c r="F46" s="20"/>
      <c r="G46" s="20"/>
      <c r="H46" s="211">
        <v>1534</v>
      </c>
      <c r="I46" s="20"/>
      <c r="J46" s="20"/>
      <c r="K46" s="20" t="s">
        <v>78</v>
      </c>
      <c r="L46" s="21"/>
    </row>
    <row r="47" spans="1:12" ht="25.5">
      <c r="A47" s="18" t="s">
        <v>357</v>
      </c>
      <c r="B47" s="19" t="s">
        <v>358</v>
      </c>
      <c r="C47" s="206">
        <v>39</v>
      </c>
      <c r="D47" s="18" t="s">
        <v>172</v>
      </c>
      <c r="E47" s="20">
        <v>35398.800000000003</v>
      </c>
      <c r="F47" s="20"/>
      <c r="G47" s="20"/>
      <c r="H47" s="211">
        <v>4567.58</v>
      </c>
      <c r="I47" s="20"/>
      <c r="J47" s="20"/>
      <c r="K47" s="20" t="s">
        <v>78</v>
      </c>
      <c r="L47" s="21"/>
    </row>
    <row r="48" spans="1:12" ht="25.5">
      <c r="A48" s="18" t="s">
        <v>217</v>
      </c>
      <c r="B48" s="19" t="s">
        <v>359</v>
      </c>
      <c r="C48" s="206">
        <v>40</v>
      </c>
      <c r="D48" s="18" t="s">
        <v>172</v>
      </c>
      <c r="E48" s="204">
        <v>4200</v>
      </c>
      <c r="F48" s="20"/>
      <c r="G48" s="20"/>
      <c r="H48" s="211">
        <v>1421</v>
      </c>
      <c r="I48" s="20"/>
      <c r="J48" s="20"/>
      <c r="K48" s="20" t="s">
        <v>78</v>
      </c>
      <c r="L48" s="21"/>
    </row>
    <row r="49" spans="1:12" ht="25.5">
      <c r="A49" s="18" t="s">
        <v>360</v>
      </c>
      <c r="B49" s="19" t="s">
        <v>361</v>
      </c>
      <c r="C49" s="206">
        <v>41</v>
      </c>
      <c r="D49" s="18" t="s">
        <v>304</v>
      </c>
      <c r="E49" s="20">
        <v>37000</v>
      </c>
      <c r="F49" s="20"/>
      <c r="G49" s="20"/>
      <c r="H49" s="204">
        <v>0</v>
      </c>
      <c r="I49" s="20"/>
      <c r="J49" s="20"/>
      <c r="K49" s="20" t="s">
        <v>78</v>
      </c>
      <c r="L49" s="21"/>
    </row>
    <row r="50" spans="1:12" ht="25.5">
      <c r="A50" s="18" t="s">
        <v>362</v>
      </c>
      <c r="B50" s="19" t="s">
        <v>363</v>
      </c>
      <c r="C50" s="206">
        <v>42</v>
      </c>
      <c r="D50" s="18" t="s">
        <v>172</v>
      </c>
      <c r="E50" s="20">
        <v>600</v>
      </c>
      <c r="F50" s="20"/>
      <c r="G50" s="20"/>
      <c r="H50" s="204">
        <v>0</v>
      </c>
      <c r="I50" s="20"/>
      <c r="J50" s="20"/>
      <c r="K50" s="20" t="s">
        <v>78</v>
      </c>
      <c r="L50" s="21"/>
    </row>
    <row r="51" spans="1:12" ht="25.5">
      <c r="A51" s="18" t="s">
        <v>217</v>
      </c>
      <c r="B51" s="19" t="s">
        <v>364</v>
      </c>
      <c r="C51" s="206">
        <v>44</v>
      </c>
      <c r="D51" s="18" t="s">
        <v>172</v>
      </c>
      <c r="E51" s="20">
        <v>178</v>
      </c>
      <c r="F51" s="20"/>
      <c r="G51" s="20"/>
      <c r="H51" s="211">
        <v>178</v>
      </c>
      <c r="I51" s="20"/>
      <c r="J51" s="20"/>
      <c r="K51" s="20" t="s">
        <v>78</v>
      </c>
      <c r="L51" s="21"/>
    </row>
    <row r="52" spans="1:12" ht="25.5">
      <c r="A52" s="18" t="s">
        <v>217</v>
      </c>
      <c r="B52" s="19" t="s">
        <v>365</v>
      </c>
      <c r="C52" s="206">
        <v>45</v>
      </c>
      <c r="D52" s="18" t="s">
        <v>172</v>
      </c>
      <c r="E52" s="20">
        <v>2344.2199999999998</v>
      </c>
      <c r="F52" s="20"/>
      <c r="G52" s="20"/>
      <c r="H52" s="211">
        <v>2344.2199999999998</v>
      </c>
      <c r="I52" s="20"/>
      <c r="J52" s="20"/>
      <c r="K52" s="20" t="s">
        <v>78</v>
      </c>
      <c r="L52" s="21"/>
    </row>
    <row r="53" spans="1:12" ht="38.25">
      <c r="A53" s="18" t="s">
        <v>366</v>
      </c>
      <c r="B53" s="19" t="s">
        <v>367</v>
      </c>
      <c r="C53" s="206">
        <v>46</v>
      </c>
      <c r="D53" s="18" t="s">
        <v>176</v>
      </c>
      <c r="E53" s="20">
        <v>57060.08</v>
      </c>
      <c r="F53" s="20"/>
      <c r="G53" s="20"/>
      <c r="H53" s="211">
        <v>9175.68</v>
      </c>
      <c r="I53" s="20"/>
      <c r="J53" s="20"/>
      <c r="K53" s="20" t="s">
        <v>78</v>
      </c>
      <c r="L53" s="21"/>
    </row>
    <row r="54" spans="1:12" ht="25.5">
      <c r="A54" s="18" t="s">
        <v>201</v>
      </c>
      <c r="B54" s="19" t="s">
        <v>368</v>
      </c>
      <c r="C54" s="206">
        <v>47</v>
      </c>
      <c r="D54" s="18" t="s">
        <v>172</v>
      </c>
      <c r="E54" s="20">
        <v>2500</v>
      </c>
      <c r="F54" s="20"/>
      <c r="G54" s="20"/>
      <c r="H54" s="211">
        <v>2500</v>
      </c>
      <c r="I54" s="20"/>
      <c r="J54" s="20"/>
      <c r="K54" s="20" t="s">
        <v>78</v>
      </c>
      <c r="L54" s="21"/>
    </row>
    <row r="55" spans="1:12" ht="25.5">
      <c r="A55" s="18" t="s">
        <v>209</v>
      </c>
      <c r="B55" s="19" t="s">
        <v>369</v>
      </c>
      <c r="C55" s="206" t="s">
        <v>466</v>
      </c>
      <c r="D55" s="18" t="s">
        <v>174</v>
      </c>
      <c r="E55" s="20">
        <v>1254.9000000000001</v>
      </c>
      <c r="F55" s="20"/>
      <c r="G55" s="20"/>
      <c r="H55" s="204">
        <v>0</v>
      </c>
      <c r="I55" s="20"/>
      <c r="J55" s="20"/>
      <c r="K55" s="20" t="s">
        <v>78</v>
      </c>
      <c r="L55" s="21"/>
    </row>
    <row r="56" spans="1:12" ht="25.5">
      <c r="A56" s="18" t="s">
        <v>208</v>
      </c>
      <c r="B56" s="19" t="s">
        <v>370</v>
      </c>
      <c r="C56" s="206">
        <v>48</v>
      </c>
      <c r="D56" s="18" t="s">
        <v>174</v>
      </c>
      <c r="E56" s="20">
        <v>43068.82</v>
      </c>
      <c r="F56" s="20"/>
      <c r="G56" s="20"/>
      <c r="H56" s="211">
        <v>17227.53</v>
      </c>
      <c r="I56" s="20"/>
      <c r="J56" s="20"/>
      <c r="K56" s="20" t="s">
        <v>78</v>
      </c>
      <c r="L56" s="21"/>
    </row>
    <row r="57" spans="1:12" ht="38.25">
      <c r="A57" s="18" t="s">
        <v>371</v>
      </c>
      <c r="B57" s="19" t="s">
        <v>372</v>
      </c>
      <c r="C57" s="206">
        <v>49</v>
      </c>
      <c r="D57" s="18" t="s">
        <v>176</v>
      </c>
      <c r="E57" s="20">
        <v>39200</v>
      </c>
      <c r="F57" s="20"/>
      <c r="G57" s="20"/>
      <c r="H57" s="204">
        <v>0</v>
      </c>
      <c r="I57" s="20"/>
      <c r="J57" s="20"/>
      <c r="K57" s="20" t="s">
        <v>78</v>
      </c>
      <c r="L57" s="21"/>
    </row>
    <row r="58" spans="1:12" ht="38.25">
      <c r="A58" s="18" t="s">
        <v>373</v>
      </c>
      <c r="B58" s="19" t="s">
        <v>337</v>
      </c>
      <c r="C58" s="206">
        <v>49.1</v>
      </c>
      <c r="D58" s="18" t="s">
        <v>172</v>
      </c>
      <c r="E58" s="20">
        <v>2000</v>
      </c>
      <c r="F58" s="20"/>
      <c r="G58" s="20"/>
      <c r="H58" s="204">
        <v>0</v>
      </c>
      <c r="I58" s="20"/>
      <c r="J58" s="20"/>
      <c r="K58" s="20" t="s">
        <v>78</v>
      </c>
      <c r="L58" s="21"/>
    </row>
    <row r="59" spans="1:12" ht="38.25">
      <c r="A59" s="18" t="s">
        <v>195</v>
      </c>
      <c r="B59" s="19" t="s">
        <v>337</v>
      </c>
      <c r="C59" s="206">
        <v>49.2</v>
      </c>
      <c r="D59" s="18" t="s">
        <v>172</v>
      </c>
      <c r="E59" s="20">
        <v>10000</v>
      </c>
      <c r="F59" s="20"/>
      <c r="G59" s="20"/>
      <c r="H59" s="211">
        <v>836</v>
      </c>
      <c r="I59" s="20"/>
      <c r="J59" s="20"/>
      <c r="K59" s="20" t="s">
        <v>78</v>
      </c>
      <c r="L59" s="21"/>
    </row>
    <row r="60" spans="1:12" ht="38.25">
      <c r="A60" s="18" t="s">
        <v>186</v>
      </c>
      <c r="B60" s="19" t="s">
        <v>337</v>
      </c>
      <c r="C60" s="206">
        <v>49.3</v>
      </c>
      <c r="D60" s="18" t="s">
        <v>172</v>
      </c>
      <c r="E60" s="20">
        <v>5000</v>
      </c>
      <c r="F60" s="20"/>
      <c r="G60" s="20"/>
      <c r="H60" s="204">
        <v>0</v>
      </c>
      <c r="I60" s="20"/>
      <c r="J60" s="20"/>
      <c r="K60" s="20" t="s">
        <v>78</v>
      </c>
      <c r="L60" s="21"/>
    </row>
    <row r="61" spans="1:12" ht="38.25">
      <c r="A61" s="18" t="s">
        <v>374</v>
      </c>
      <c r="B61" s="19" t="s">
        <v>337</v>
      </c>
      <c r="C61" s="206">
        <v>49.4</v>
      </c>
      <c r="D61" s="18" t="s">
        <v>172</v>
      </c>
      <c r="E61" s="20">
        <v>2000</v>
      </c>
      <c r="F61" s="20"/>
      <c r="G61" s="20"/>
      <c r="H61" s="204">
        <v>0</v>
      </c>
      <c r="I61" s="20"/>
      <c r="J61" s="20"/>
      <c r="K61" s="20" t="s">
        <v>78</v>
      </c>
      <c r="L61" s="21"/>
    </row>
    <row r="62" spans="1:12" ht="38.25">
      <c r="A62" s="18" t="s">
        <v>196</v>
      </c>
      <c r="B62" s="19" t="s">
        <v>337</v>
      </c>
      <c r="C62" s="206">
        <v>49.5</v>
      </c>
      <c r="D62" s="18" t="s">
        <v>172</v>
      </c>
      <c r="E62" s="20">
        <v>10000</v>
      </c>
      <c r="F62" s="20"/>
      <c r="G62" s="20"/>
      <c r="H62" s="211">
        <v>523</v>
      </c>
      <c r="I62" s="20"/>
      <c r="J62" s="20"/>
      <c r="K62" s="20" t="s">
        <v>78</v>
      </c>
      <c r="L62" s="21"/>
    </row>
    <row r="63" spans="1:12" ht="38.25">
      <c r="A63" s="18" t="s">
        <v>230</v>
      </c>
      <c r="B63" s="19" t="s">
        <v>337</v>
      </c>
      <c r="C63" s="206">
        <v>49.6</v>
      </c>
      <c r="D63" s="18" t="s">
        <v>172</v>
      </c>
      <c r="E63" s="20">
        <v>5000</v>
      </c>
      <c r="F63" s="20"/>
      <c r="G63" s="20"/>
      <c r="H63" s="211">
        <v>497</v>
      </c>
      <c r="I63" s="20"/>
      <c r="J63" s="20"/>
      <c r="K63" s="20" t="s">
        <v>78</v>
      </c>
      <c r="L63" s="21"/>
    </row>
    <row r="64" spans="1:12" ht="38.25">
      <c r="A64" s="18" t="s">
        <v>199</v>
      </c>
      <c r="B64" s="19" t="s">
        <v>337</v>
      </c>
      <c r="C64" s="206">
        <v>49.7</v>
      </c>
      <c r="D64" s="18" t="s">
        <v>172</v>
      </c>
      <c r="E64" s="20">
        <v>7000</v>
      </c>
      <c r="F64" s="20"/>
      <c r="G64" s="20"/>
      <c r="H64" s="211">
        <v>2725</v>
      </c>
      <c r="I64" s="20"/>
      <c r="J64" s="20"/>
      <c r="K64" s="20" t="s">
        <v>78</v>
      </c>
      <c r="L64" s="21"/>
    </row>
    <row r="65" spans="1:12" ht="25.5">
      <c r="A65" s="18" t="s">
        <v>375</v>
      </c>
      <c r="B65" s="19" t="s">
        <v>376</v>
      </c>
      <c r="C65" s="206">
        <v>50</v>
      </c>
      <c r="D65" s="18" t="s">
        <v>172</v>
      </c>
      <c r="E65" s="20">
        <v>993.3</v>
      </c>
      <c r="F65" s="20"/>
      <c r="G65" s="20"/>
      <c r="H65" s="211">
        <v>993.3</v>
      </c>
      <c r="I65" s="20"/>
      <c r="J65" s="20"/>
      <c r="K65" s="20" t="s">
        <v>78</v>
      </c>
      <c r="L65" s="21"/>
    </row>
    <row r="66" spans="1:12" ht="25.5">
      <c r="A66" s="18" t="s">
        <v>377</v>
      </c>
      <c r="B66" s="19" t="s">
        <v>378</v>
      </c>
      <c r="C66" s="206">
        <v>51</v>
      </c>
      <c r="D66" s="18" t="s">
        <v>172</v>
      </c>
      <c r="E66" s="20">
        <v>55</v>
      </c>
      <c r="F66" s="20"/>
      <c r="G66" s="20"/>
      <c r="H66" s="211">
        <v>55</v>
      </c>
      <c r="I66" s="20"/>
      <c r="J66" s="20"/>
      <c r="K66" s="20" t="s">
        <v>78</v>
      </c>
      <c r="L66" s="21"/>
    </row>
    <row r="67" spans="1:12" ht="25.5">
      <c r="A67" s="18" t="s">
        <v>379</v>
      </c>
      <c r="B67" s="19" t="s">
        <v>380</v>
      </c>
      <c r="C67" s="206">
        <v>52</v>
      </c>
      <c r="D67" s="18" t="s">
        <v>172</v>
      </c>
      <c r="E67" s="20">
        <v>300</v>
      </c>
      <c r="F67" s="20"/>
      <c r="G67" s="20"/>
      <c r="H67" s="211">
        <v>300</v>
      </c>
      <c r="I67" s="20"/>
      <c r="J67" s="20"/>
      <c r="K67" s="20" t="s">
        <v>78</v>
      </c>
      <c r="L67" s="21"/>
    </row>
    <row r="68" spans="1:12" ht="25.5">
      <c r="A68" s="18" t="s">
        <v>381</v>
      </c>
      <c r="B68" s="19" t="s">
        <v>382</v>
      </c>
      <c r="C68" s="206">
        <v>53</v>
      </c>
      <c r="D68" s="18" t="s">
        <v>172</v>
      </c>
      <c r="E68" s="20">
        <v>320</v>
      </c>
      <c r="F68" s="20"/>
      <c r="G68" s="20"/>
      <c r="H68" s="211">
        <v>320</v>
      </c>
      <c r="I68" s="20"/>
      <c r="J68" s="20"/>
      <c r="K68" s="20" t="s">
        <v>78</v>
      </c>
      <c r="L68" s="21"/>
    </row>
    <row r="69" spans="1:12" ht="25.5">
      <c r="A69" s="18" t="s">
        <v>383</v>
      </c>
      <c r="B69" s="19" t="s">
        <v>384</v>
      </c>
      <c r="C69" s="206">
        <v>54</v>
      </c>
      <c r="D69" s="18" t="s">
        <v>170</v>
      </c>
      <c r="E69" s="20">
        <v>80000</v>
      </c>
      <c r="F69" s="20"/>
      <c r="G69" s="20"/>
      <c r="H69" s="204">
        <v>0</v>
      </c>
      <c r="I69" s="20"/>
      <c r="J69" s="20"/>
      <c r="K69" s="20" t="s">
        <v>78</v>
      </c>
      <c r="L69" s="21"/>
    </row>
    <row r="70" spans="1:12" ht="38.25">
      <c r="A70" s="18" t="s">
        <v>375</v>
      </c>
      <c r="B70" s="209" t="s">
        <v>468</v>
      </c>
      <c r="C70" s="210">
        <v>55</v>
      </c>
      <c r="D70" s="18" t="s">
        <v>172</v>
      </c>
      <c r="E70" s="20">
        <v>391.6</v>
      </c>
      <c r="F70" s="20"/>
      <c r="G70" s="20"/>
      <c r="H70" s="211">
        <v>391.6</v>
      </c>
      <c r="I70" s="20"/>
      <c r="J70" s="20"/>
      <c r="K70" s="20" t="s">
        <v>78</v>
      </c>
      <c r="L70" s="21"/>
    </row>
    <row r="71" spans="1:12" ht="38.25">
      <c r="A71" s="18" t="s">
        <v>385</v>
      </c>
      <c r="B71" s="19" t="s">
        <v>386</v>
      </c>
      <c r="C71" s="206">
        <v>57</v>
      </c>
      <c r="D71" s="18" t="s">
        <v>176</v>
      </c>
      <c r="E71" s="20">
        <v>1687.4</v>
      </c>
      <c r="F71" s="20"/>
      <c r="G71" s="20"/>
      <c r="H71" s="211">
        <v>1687.4</v>
      </c>
      <c r="I71" s="20"/>
      <c r="J71" s="20"/>
      <c r="K71" s="20" t="s">
        <v>78</v>
      </c>
      <c r="L71" s="21"/>
    </row>
    <row r="72" spans="1:12" ht="25.5">
      <c r="A72" s="18" t="s">
        <v>387</v>
      </c>
      <c r="B72" s="19" t="s">
        <v>388</v>
      </c>
      <c r="C72" s="206">
        <v>58</v>
      </c>
      <c r="D72" s="18" t="s">
        <v>174</v>
      </c>
      <c r="E72" s="20">
        <v>300622.90000000002</v>
      </c>
      <c r="F72" s="20"/>
      <c r="G72" s="20"/>
      <c r="H72" s="211">
        <v>240498.32</v>
      </c>
      <c r="I72" s="20"/>
      <c r="J72" s="20"/>
      <c r="K72" s="20" t="s">
        <v>78</v>
      </c>
      <c r="L72" s="21"/>
    </row>
    <row r="73" spans="1:12" ht="25.5">
      <c r="A73" s="18" t="s">
        <v>389</v>
      </c>
      <c r="B73" s="19" t="s">
        <v>390</v>
      </c>
      <c r="C73" s="206">
        <v>60</v>
      </c>
      <c r="D73" s="18" t="s">
        <v>172</v>
      </c>
      <c r="E73" s="20">
        <v>561.6</v>
      </c>
      <c r="F73" s="20"/>
      <c r="G73" s="20"/>
      <c r="H73" s="211">
        <v>561.6</v>
      </c>
      <c r="I73" s="20"/>
      <c r="J73" s="20"/>
      <c r="K73" s="20" t="s">
        <v>78</v>
      </c>
      <c r="L73" s="21"/>
    </row>
    <row r="74" spans="1:12" ht="25.5">
      <c r="A74" s="18" t="s">
        <v>391</v>
      </c>
      <c r="B74" s="19" t="s">
        <v>392</v>
      </c>
      <c r="C74" s="206">
        <v>61</v>
      </c>
      <c r="D74" s="18" t="s">
        <v>172</v>
      </c>
      <c r="E74" s="20">
        <v>709.18</v>
      </c>
      <c r="F74" s="20"/>
      <c r="G74" s="20"/>
      <c r="H74" s="211">
        <v>709.18</v>
      </c>
      <c r="I74" s="20"/>
      <c r="J74" s="20"/>
      <c r="K74" s="20" t="s">
        <v>78</v>
      </c>
      <c r="L74" s="21"/>
    </row>
    <row r="75" spans="1:12" ht="25.5">
      <c r="A75" s="18" t="s">
        <v>393</v>
      </c>
      <c r="B75" s="19" t="s">
        <v>394</v>
      </c>
      <c r="C75" s="206">
        <v>63</v>
      </c>
      <c r="D75" s="18" t="s">
        <v>172</v>
      </c>
      <c r="E75" s="20">
        <v>600</v>
      </c>
      <c r="F75" s="20"/>
      <c r="G75" s="20"/>
      <c r="H75" s="211">
        <v>476.74</v>
      </c>
      <c r="I75" s="20"/>
      <c r="J75" s="20"/>
      <c r="K75" s="20" t="s">
        <v>78</v>
      </c>
      <c r="L75" s="21"/>
    </row>
    <row r="76" spans="1:12" ht="25.5">
      <c r="A76" s="18" t="s">
        <v>395</v>
      </c>
      <c r="B76" s="19" t="s">
        <v>234</v>
      </c>
      <c r="C76" s="206">
        <v>64</v>
      </c>
      <c r="D76" s="18" t="s">
        <v>172</v>
      </c>
      <c r="E76" s="20">
        <v>225</v>
      </c>
      <c r="F76" s="20"/>
      <c r="G76" s="20"/>
      <c r="H76" s="211">
        <v>225</v>
      </c>
      <c r="I76" s="20"/>
      <c r="J76" s="20"/>
      <c r="K76" s="20" t="s">
        <v>78</v>
      </c>
      <c r="L76" s="21"/>
    </row>
    <row r="77" spans="1:12" ht="25.5">
      <c r="A77" s="18" t="s">
        <v>200</v>
      </c>
      <c r="B77" s="19" t="s">
        <v>396</v>
      </c>
      <c r="C77" s="206">
        <v>65</v>
      </c>
      <c r="D77" s="18" t="s">
        <v>172</v>
      </c>
      <c r="E77" s="20">
        <v>5000</v>
      </c>
      <c r="F77" s="20"/>
      <c r="G77" s="20"/>
      <c r="H77" s="211">
        <v>542</v>
      </c>
      <c r="I77" s="20"/>
      <c r="J77" s="20"/>
      <c r="K77" s="20" t="s">
        <v>78</v>
      </c>
      <c r="L77" s="21"/>
    </row>
    <row r="78" spans="1:12" ht="25.5">
      <c r="A78" s="18" t="s">
        <v>352</v>
      </c>
      <c r="B78" s="19" t="s">
        <v>397</v>
      </c>
      <c r="C78" s="206">
        <v>66</v>
      </c>
      <c r="D78" s="18" t="s">
        <v>172</v>
      </c>
      <c r="E78" s="20">
        <v>600</v>
      </c>
      <c r="F78" s="20"/>
      <c r="G78" s="20"/>
      <c r="H78" s="211">
        <v>600</v>
      </c>
      <c r="I78" s="20"/>
      <c r="J78" s="20"/>
      <c r="K78" s="20" t="s">
        <v>78</v>
      </c>
      <c r="L78" s="21"/>
    </row>
    <row r="79" spans="1:12" ht="25.5">
      <c r="A79" s="18" t="s">
        <v>398</v>
      </c>
      <c r="B79" s="19" t="s">
        <v>399</v>
      </c>
      <c r="C79" s="206">
        <v>67</v>
      </c>
      <c r="D79" s="18" t="s">
        <v>172</v>
      </c>
      <c r="E79" s="20">
        <v>57.2</v>
      </c>
      <c r="F79" s="20"/>
      <c r="G79" s="20"/>
      <c r="H79" s="211">
        <v>57.2</v>
      </c>
      <c r="I79" s="20"/>
      <c r="J79" s="20"/>
      <c r="K79" s="20" t="s">
        <v>78</v>
      </c>
      <c r="L79" s="21"/>
    </row>
    <row r="80" spans="1:12" ht="25.5">
      <c r="A80" s="18" t="s">
        <v>391</v>
      </c>
      <c r="B80" s="19" t="s">
        <v>392</v>
      </c>
      <c r="C80" s="206">
        <v>69</v>
      </c>
      <c r="D80" s="18" t="s">
        <v>172</v>
      </c>
      <c r="E80" s="20">
        <v>758.29</v>
      </c>
      <c r="F80" s="20"/>
      <c r="G80" s="20"/>
      <c r="H80" s="211">
        <v>758.29</v>
      </c>
      <c r="I80" s="20"/>
      <c r="J80" s="20"/>
      <c r="K80" s="20" t="s">
        <v>78</v>
      </c>
      <c r="L80" s="21"/>
    </row>
    <row r="81" spans="1:12" ht="25.5">
      <c r="A81" s="18" t="s">
        <v>389</v>
      </c>
      <c r="B81" s="19" t="s">
        <v>390</v>
      </c>
      <c r="C81" s="206">
        <v>70</v>
      </c>
      <c r="D81" s="18" t="s">
        <v>172</v>
      </c>
      <c r="E81" s="20">
        <v>480</v>
      </c>
      <c r="F81" s="20"/>
      <c r="G81" s="20"/>
      <c r="H81" s="211">
        <v>480</v>
      </c>
      <c r="I81" s="20"/>
      <c r="J81" s="20"/>
      <c r="K81" s="20" t="s">
        <v>78</v>
      </c>
      <c r="L81" s="21"/>
    </row>
    <row r="82" spans="1:12" ht="25.5">
      <c r="A82" s="18" t="s">
        <v>226</v>
      </c>
      <c r="B82" s="19" t="s">
        <v>469</v>
      </c>
      <c r="C82" s="19">
        <v>71</v>
      </c>
      <c r="D82" s="18" t="s">
        <v>174</v>
      </c>
      <c r="E82" s="20">
        <v>210</v>
      </c>
      <c r="F82" s="20"/>
      <c r="G82" s="20"/>
      <c r="H82" s="211">
        <v>210</v>
      </c>
      <c r="I82" s="20"/>
      <c r="J82" s="20"/>
      <c r="K82" s="20" t="s">
        <v>78</v>
      </c>
      <c r="L82" s="21"/>
    </row>
    <row r="83" spans="1:12" ht="25.5">
      <c r="A83" s="18" t="s">
        <v>400</v>
      </c>
      <c r="B83" s="19" t="s">
        <v>401</v>
      </c>
      <c r="C83" s="206">
        <v>72</v>
      </c>
      <c r="D83" s="18" t="s">
        <v>172</v>
      </c>
      <c r="E83" s="20">
        <v>1293.01</v>
      </c>
      <c r="F83" s="20"/>
      <c r="G83" s="20"/>
      <c r="H83" s="211">
        <v>1293.01</v>
      </c>
      <c r="I83" s="20"/>
      <c r="J83" s="20"/>
      <c r="K83" s="20" t="s">
        <v>78</v>
      </c>
      <c r="L83" s="21"/>
    </row>
    <row r="84" spans="1:12" ht="25.5">
      <c r="A84" s="18" t="s">
        <v>402</v>
      </c>
      <c r="B84" s="19" t="s">
        <v>403</v>
      </c>
      <c r="C84" s="206">
        <v>74</v>
      </c>
      <c r="D84" s="18" t="s">
        <v>172</v>
      </c>
      <c r="E84" s="20">
        <v>396</v>
      </c>
      <c r="F84" s="20"/>
      <c r="G84" s="20"/>
      <c r="H84" s="211">
        <v>396</v>
      </c>
      <c r="I84" s="20"/>
      <c r="J84" s="20"/>
      <c r="K84" s="20" t="s">
        <v>78</v>
      </c>
      <c r="L84" s="21"/>
    </row>
    <row r="85" spans="1:12" ht="25.5">
      <c r="A85" s="18" t="s">
        <v>404</v>
      </c>
      <c r="B85" s="19" t="s">
        <v>405</v>
      </c>
      <c r="C85" s="206">
        <v>75</v>
      </c>
      <c r="D85" s="18" t="s">
        <v>172</v>
      </c>
      <c r="E85" s="20">
        <v>4142.8500000000004</v>
      </c>
      <c r="F85" s="20"/>
      <c r="G85" s="20"/>
      <c r="H85" s="211">
        <v>131.5</v>
      </c>
      <c r="I85" s="20"/>
      <c r="J85" s="20"/>
      <c r="K85" s="20" t="s">
        <v>78</v>
      </c>
      <c r="L85" s="21"/>
    </row>
    <row r="86" spans="1:12" ht="25.5">
      <c r="A86" s="18" t="s">
        <v>406</v>
      </c>
      <c r="B86" s="19" t="s">
        <v>407</v>
      </c>
      <c r="C86" s="206">
        <v>76</v>
      </c>
      <c r="D86" s="18" t="s">
        <v>172</v>
      </c>
      <c r="E86" s="20">
        <v>8470</v>
      </c>
      <c r="F86" s="20"/>
      <c r="G86" s="20"/>
      <c r="H86" s="211">
        <v>824</v>
      </c>
      <c r="I86" s="20"/>
      <c r="J86" s="20"/>
      <c r="K86" s="20" t="s">
        <v>78</v>
      </c>
      <c r="L86" s="21"/>
    </row>
    <row r="87" spans="1:12" ht="38.25">
      <c r="A87" s="18" t="s">
        <v>198</v>
      </c>
      <c r="B87" s="19" t="s">
        <v>408</v>
      </c>
      <c r="C87" s="206">
        <v>77</v>
      </c>
      <c r="D87" s="18" t="s">
        <v>172</v>
      </c>
      <c r="E87" s="20">
        <v>2000</v>
      </c>
      <c r="F87" s="20"/>
      <c r="G87" s="20"/>
      <c r="H87" s="211">
        <v>1204</v>
      </c>
      <c r="I87" s="20"/>
      <c r="J87" s="20"/>
      <c r="K87" s="20" t="s">
        <v>78</v>
      </c>
      <c r="L87" s="21"/>
    </row>
    <row r="88" spans="1:12" ht="25.5">
      <c r="A88" s="18" t="s">
        <v>409</v>
      </c>
      <c r="B88" s="19" t="s">
        <v>410</v>
      </c>
      <c r="C88" s="206">
        <v>78</v>
      </c>
      <c r="D88" s="18" t="s">
        <v>172</v>
      </c>
      <c r="E88" s="20">
        <v>1000</v>
      </c>
      <c r="F88" s="20"/>
      <c r="G88" s="20"/>
      <c r="H88" s="211">
        <v>286</v>
      </c>
      <c r="I88" s="20"/>
      <c r="J88" s="20"/>
      <c r="K88" s="20" t="s">
        <v>78</v>
      </c>
      <c r="L88" s="21"/>
    </row>
    <row r="89" spans="1:12" ht="25.5">
      <c r="A89" s="18" t="s">
        <v>411</v>
      </c>
      <c r="B89" s="19" t="s">
        <v>412</v>
      </c>
      <c r="C89" s="206">
        <v>79</v>
      </c>
      <c r="D89" s="18" t="s">
        <v>172</v>
      </c>
      <c r="E89" s="20">
        <v>230</v>
      </c>
      <c r="F89" s="20"/>
      <c r="G89" s="20"/>
      <c r="H89" s="211">
        <v>230</v>
      </c>
      <c r="I89" s="20"/>
      <c r="J89" s="20"/>
      <c r="K89" s="20" t="s">
        <v>78</v>
      </c>
      <c r="L89" s="21"/>
    </row>
    <row r="90" spans="1:12" ht="25.5">
      <c r="A90" s="18" t="s">
        <v>203</v>
      </c>
      <c r="B90" s="19" t="s">
        <v>413</v>
      </c>
      <c r="C90" s="206">
        <v>80</v>
      </c>
      <c r="D90" s="18" t="s">
        <v>172</v>
      </c>
      <c r="E90" s="20">
        <v>240</v>
      </c>
      <c r="F90" s="20"/>
      <c r="G90" s="20"/>
      <c r="H90" s="211">
        <v>240</v>
      </c>
      <c r="I90" s="20"/>
      <c r="J90" s="20"/>
      <c r="K90" s="20" t="s">
        <v>78</v>
      </c>
      <c r="L90" s="21"/>
    </row>
    <row r="91" spans="1:12" ht="25.5">
      <c r="A91" s="18" t="s">
        <v>414</v>
      </c>
      <c r="B91" s="19" t="s">
        <v>415</v>
      </c>
      <c r="C91" s="206">
        <v>81</v>
      </c>
      <c r="D91" s="18" t="s">
        <v>172</v>
      </c>
      <c r="E91" s="20">
        <v>1500</v>
      </c>
      <c r="F91" s="20"/>
      <c r="G91" s="20"/>
      <c r="H91" s="211">
        <v>741.5</v>
      </c>
      <c r="I91" s="20"/>
      <c r="J91" s="20"/>
      <c r="K91" s="20" t="s">
        <v>78</v>
      </c>
      <c r="L91" s="21"/>
    </row>
    <row r="92" spans="1:12" ht="25.5">
      <c r="A92" s="18" t="s">
        <v>416</v>
      </c>
      <c r="B92" s="19" t="s">
        <v>417</v>
      </c>
      <c r="C92" s="206">
        <v>82</v>
      </c>
      <c r="D92" s="18" t="s">
        <v>174</v>
      </c>
      <c r="E92" s="20">
        <v>226684</v>
      </c>
      <c r="F92" s="20"/>
      <c r="G92" s="20"/>
      <c r="H92" s="211">
        <v>226684</v>
      </c>
      <c r="I92" s="20"/>
      <c r="J92" s="20"/>
      <c r="K92" s="20" t="s">
        <v>78</v>
      </c>
      <c r="L92" s="21"/>
    </row>
    <row r="93" spans="1:12" ht="25.5">
      <c r="A93" s="18" t="s">
        <v>418</v>
      </c>
      <c r="B93" s="209" t="s">
        <v>390</v>
      </c>
      <c r="C93" s="210">
        <v>83</v>
      </c>
      <c r="D93" s="18" t="s">
        <v>172</v>
      </c>
      <c r="E93" s="20">
        <v>518.4</v>
      </c>
      <c r="F93" s="20"/>
      <c r="G93" s="20"/>
      <c r="H93" s="211">
        <v>518.4</v>
      </c>
      <c r="I93" s="20"/>
      <c r="J93" s="20"/>
      <c r="K93" s="20" t="s">
        <v>78</v>
      </c>
      <c r="L93" s="21"/>
    </row>
    <row r="94" spans="1:12" ht="25.5">
      <c r="A94" s="18" t="s">
        <v>419</v>
      </c>
      <c r="B94" s="19" t="s">
        <v>392</v>
      </c>
      <c r="C94" s="206">
        <v>84</v>
      </c>
      <c r="D94" s="18" t="s">
        <v>172</v>
      </c>
      <c r="E94" s="20">
        <v>847.24</v>
      </c>
      <c r="F94" s="20"/>
      <c r="G94" s="20"/>
      <c r="H94" s="211">
        <v>847.24</v>
      </c>
      <c r="I94" s="20"/>
      <c r="J94" s="20"/>
      <c r="K94" s="20" t="s">
        <v>78</v>
      </c>
      <c r="L94" s="21"/>
    </row>
    <row r="95" spans="1:12" ht="25.5">
      <c r="A95" s="18" t="s">
        <v>470</v>
      </c>
      <c r="B95" s="19" t="s">
        <v>420</v>
      </c>
      <c r="C95" s="206">
        <v>86</v>
      </c>
      <c r="D95" s="18" t="s">
        <v>172</v>
      </c>
      <c r="E95" s="20">
        <v>3450</v>
      </c>
      <c r="F95" s="20"/>
      <c r="G95" s="20"/>
      <c r="H95" s="211">
        <v>3450</v>
      </c>
      <c r="I95" s="20"/>
      <c r="J95" s="20"/>
      <c r="K95" s="20" t="s">
        <v>78</v>
      </c>
      <c r="L95" s="21"/>
    </row>
    <row r="96" spans="1:12" ht="25.5">
      <c r="A96" s="18" t="s">
        <v>471</v>
      </c>
      <c r="B96" s="19" t="s">
        <v>421</v>
      </c>
      <c r="C96" s="206">
        <v>87</v>
      </c>
      <c r="D96" s="18" t="s">
        <v>172</v>
      </c>
      <c r="E96" s="20">
        <v>8400</v>
      </c>
      <c r="F96" s="20"/>
      <c r="G96" s="20"/>
      <c r="H96" s="204">
        <v>0</v>
      </c>
      <c r="I96" s="20"/>
      <c r="J96" s="20"/>
      <c r="K96" s="20" t="s">
        <v>78</v>
      </c>
      <c r="L96" s="21"/>
    </row>
    <row r="97" spans="1:12" ht="25.5">
      <c r="A97" s="18" t="s">
        <v>472</v>
      </c>
      <c r="B97" s="19" t="s">
        <v>422</v>
      </c>
      <c r="C97" s="206">
        <v>88</v>
      </c>
      <c r="D97" s="18" t="s">
        <v>174</v>
      </c>
      <c r="E97" s="20">
        <v>54435</v>
      </c>
      <c r="F97" s="20"/>
      <c r="G97" s="20"/>
      <c r="H97" s="211">
        <v>54435</v>
      </c>
      <c r="I97" s="20"/>
      <c r="J97" s="20"/>
      <c r="K97" s="20" t="s">
        <v>78</v>
      </c>
      <c r="L97" s="21"/>
    </row>
    <row r="98" spans="1:12" ht="38.25">
      <c r="A98" s="18" t="s">
        <v>181</v>
      </c>
      <c r="B98" s="19" t="s">
        <v>423</v>
      </c>
      <c r="C98" s="206">
        <v>89</v>
      </c>
      <c r="D98" s="18" t="s">
        <v>176</v>
      </c>
      <c r="E98" s="20">
        <v>11718</v>
      </c>
      <c r="F98" s="20"/>
      <c r="G98" s="20"/>
      <c r="H98" s="204">
        <v>0</v>
      </c>
      <c r="I98" s="20"/>
      <c r="J98" s="20"/>
      <c r="K98" s="20" t="s">
        <v>78</v>
      </c>
      <c r="L98" s="21"/>
    </row>
    <row r="99" spans="1:12" ht="25.5">
      <c r="A99" s="18" t="s">
        <v>424</v>
      </c>
      <c r="B99" s="19" t="s">
        <v>220</v>
      </c>
      <c r="C99" s="206">
        <v>90</v>
      </c>
      <c r="D99" s="18" t="s">
        <v>172</v>
      </c>
      <c r="E99" s="20">
        <v>2136</v>
      </c>
      <c r="F99" s="20"/>
      <c r="G99" s="20"/>
      <c r="H99" s="204">
        <v>0</v>
      </c>
      <c r="I99" s="20"/>
      <c r="J99" s="20"/>
      <c r="K99" s="20" t="s">
        <v>78</v>
      </c>
      <c r="L99" s="21"/>
    </row>
    <row r="100" spans="1:12" ht="38.25">
      <c r="A100" s="18" t="s">
        <v>425</v>
      </c>
      <c r="B100" s="19" t="s">
        <v>426</v>
      </c>
      <c r="C100" s="206">
        <v>91</v>
      </c>
      <c r="D100" s="18" t="s">
        <v>176</v>
      </c>
      <c r="E100" s="20">
        <v>11996.6</v>
      </c>
      <c r="F100" s="20"/>
      <c r="G100" s="20"/>
      <c r="H100" s="204">
        <v>0</v>
      </c>
      <c r="I100" s="20"/>
      <c r="J100" s="20"/>
      <c r="K100" s="20" t="s">
        <v>78</v>
      </c>
      <c r="L100" s="21"/>
    </row>
    <row r="101" spans="1:12" ht="38.25">
      <c r="A101" s="18" t="s">
        <v>202</v>
      </c>
      <c r="B101" s="19" t="s">
        <v>427</v>
      </c>
      <c r="C101" s="206">
        <v>92</v>
      </c>
      <c r="D101" s="18" t="s">
        <v>176</v>
      </c>
      <c r="E101" s="20">
        <v>14986</v>
      </c>
      <c r="F101" s="20"/>
      <c r="G101" s="20"/>
      <c r="H101" s="211">
        <v>918.2</v>
      </c>
      <c r="I101" s="20"/>
      <c r="J101" s="20"/>
      <c r="K101" s="20" t="s">
        <v>78</v>
      </c>
      <c r="L101" s="21"/>
    </row>
    <row r="102" spans="1:12" ht="38.25">
      <c r="A102" s="18" t="s">
        <v>428</v>
      </c>
      <c r="B102" s="19" t="s">
        <v>179</v>
      </c>
      <c r="C102" s="206">
        <v>93</v>
      </c>
      <c r="D102" s="18" t="s">
        <v>176</v>
      </c>
      <c r="E102" s="20">
        <v>14526.27</v>
      </c>
      <c r="F102" s="20"/>
      <c r="G102" s="20"/>
      <c r="H102" s="204">
        <v>0</v>
      </c>
      <c r="I102" s="20"/>
      <c r="J102" s="20"/>
      <c r="K102" s="20" t="s">
        <v>78</v>
      </c>
      <c r="L102" s="21"/>
    </row>
    <row r="103" spans="1:12" ht="38.25">
      <c r="A103" s="18" t="s">
        <v>206</v>
      </c>
      <c r="B103" s="19" t="s">
        <v>207</v>
      </c>
      <c r="C103" s="206">
        <v>94</v>
      </c>
      <c r="D103" s="18" t="s">
        <v>176</v>
      </c>
      <c r="E103" s="20">
        <v>26303.379999999997</v>
      </c>
      <c r="F103" s="20"/>
      <c r="G103" s="20"/>
      <c r="H103" s="204">
        <v>0</v>
      </c>
      <c r="I103" s="20"/>
      <c r="J103" s="20"/>
      <c r="K103" s="20" t="s">
        <v>78</v>
      </c>
      <c r="L103" s="21"/>
    </row>
    <row r="104" spans="1:12" ht="38.25">
      <c r="A104" s="18" t="s">
        <v>429</v>
      </c>
      <c r="B104" s="19" t="s">
        <v>190</v>
      </c>
      <c r="C104" s="206">
        <v>95</v>
      </c>
      <c r="D104" s="18" t="s">
        <v>176</v>
      </c>
      <c r="E104" s="20">
        <v>5499.98</v>
      </c>
      <c r="F104" s="20"/>
      <c r="G104" s="20"/>
      <c r="H104" s="204">
        <v>0</v>
      </c>
      <c r="I104" s="20"/>
      <c r="J104" s="20"/>
      <c r="K104" s="20" t="s">
        <v>78</v>
      </c>
      <c r="L104" s="21"/>
    </row>
    <row r="105" spans="1:12" ht="25.5">
      <c r="A105" s="18" t="s">
        <v>430</v>
      </c>
      <c r="B105" s="19" t="s">
        <v>394</v>
      </c>
      <c r="C105" s="206">
        <v>96</v>
      </c>
      <c r="D105" s="18" t="s">
        <v>172</v>
      </c>
      <c r="E105" s="20">
        <v>250</v>
      </c>
      <c r="F105" s="20"/>
      <c r="G105" s="20"/>
      <c r="H105" s="211">
        <v>231.63</v>
      </c>
      <c r="I105" s="20"/>
      <c r="J105" s="20"/>
      <c r="K105" s="20" t="s">
        <v>78</v>
      </c>
      <c r="L105" s="21"/>
    </row>
    <row r="106" spans="1:12" ht="25.5">
      <c r="A106" s="18" t="s">
        <v>431</v>
      </c>
      <c r="B106" s="19" t="s">
        <v>432</v>
      </c>
      <c r="C106" s="206">
        <v>97</v>
      </c>
      <c r="D106" s="18" t="s">
        <v>172</v>
      </c>
      <c r="E106" s="20">
        <v>2500</v>
      </c>
      <c r="F106" s="20"/>
      <c r="G106" s="20"/>
      <c r="H106" s="211">
        <v>170</v>
      </c>
      <c r="I106" s="20"/>
      <c r="J106" s="20"/>
      <c r="K106" s="20" t="s">
        <v>78</v>
      </c>
      <c r="L106" s="21"/>
    </row>
    <row r="107" spans="1:12" ht="38.25">
      <c r="A107" s="18" t="s">
        <v>473</v>
      </c>
      <c r="B107" s="19" t="s">
        <v>211</v>
      </c>
      <c r="C107" s="206">
        <v>98</v>
      </c>
      <c r="D107" s="18" t="s">
        <v>176</v>
      </c>
      <c r="E107" s="20">
        <v>3932.94</v>
      </c>
      <c r="F107" s="20"/>
      <c r="G107" s="20"/>
      <c r="H107" s="211">
        <v>3932.94</v>
      </c>
      <c r="I107" s="20"/>
      <c r="J107" s="20"/>
      <c r="K107" s="20" t="s">
        <v>78</v>
      </c>
      <c r="L107" s="21"/>
    </row>
    <row r="108" spans="1:12" ht="38.25">
      <c r="A108" s="18" t="s">
        <v>474</v>
      </c>
      <c r="B108" s="19" t="s">
        <v>249</v>
      </c>
      <c r="C108" s="206">
        <v>99</v>
      </c>
      <c r="D108" s="18" t="s">
        <v>176</v>
      </c>
      <c r="E108" s="20">
        <v>3304</v>
      </c>
      <c r="F108" s="20"/>
      <c r="G108" s="20"/>
      <c r="H108" s="204">
        <v>0</v>
      </c>
      <c r="I108" s="20"/>
      <c r="J108" s="20"/>
      <c r="K108" s="20" t="s">
        <v>78</v>
      </c>
      <c r="L108" s="21"/>
    </row>
    <row r="109" spans="1:12" ht="25.5">
      <c r="A109" s="18" t="s">
        <v>203</v>
      </c>
      <c r="B109" s="19" t="s">
        <v>433</v>
      </c>
      <c r="C109" s="206">
        <v>100</v>
      </c>
      <c r="D109" s="18" t="s">
        <v>172</v>
      </c>
      <c r="E109" s="20">
        <v>100</v>
      </c>
      <c r="F109" s="20"/>
      <c r="G109" s="20"/>
      <c r="H109" s="204">
        <v>0</v>
      </c>
      <c r="I109" s="20"/>
      <c r="J109" s="20"/>
      <c r="K109" s="20" t="s">
        <v>78</v>
      </c>
      <c r="L109" s="21"/>
    </row>
    <row r="110" spans="1:12" ht="25.5">
      <c r="A110" s="18" t="s">
        <v>329</v>
      </c>
      <c r="B110" s="19" t="s">
        <v>434</v>
      </c>
      <c r="C110" s="206">
        <v>102</v>
      </c>
      <c r="D110" s="18" t="s">
        <v>172</v>
      </c>
      <c r="E110" s="20">
        <v>440</v>
      </c>
      <c r="F110" s="20"/>
      <c r="G110" s="20"/>
      <c r="H110" s="204">
        <v>0</v>
      </c>
      <c r="I110" s="20"/>
      <c r="J110" s="20"/>
      <c r="K110" s="20" t="s">
        <v>78</v>
      </c>
      <c r="L110" s="21"/>
    </row>
    <row r="111" spans="1:12" ht="25.5">
      <c r="A111" s="18" t="s">
        <v>475</v>
      </c>
      <c r="B111" s="19" t="s">
        <v>435</v>
      </c>
      <c r="C111" s="206">
        <v>103</v>
      </c>
      <c r="D111" s="18" t="s">
        <v>172</v>
      </c>
      <c r="E111" s="20">
        <v>2500</v>
      </c>
      <c r="F111" s="20"/>
      <c r="G111" s="20"/>
      <c r="H111" s="204">
        <v>0</v>
      </c>
      <c r="I111" s="20"/>
      <c r="J111" s="20"/>
      <c r="K111" s="20" t="s">
        <v>78</v>
      </c>
      <c r="L111" s="21"/>
    </row>
    <row r="112" spans="1:12" ht="25.5">
      <c r="A112" s="18" t="s">
        <v>436</v>
      </c>
      <c r="B112" s="19" t="s">
        <v>437</v>
      </c>
      <c r="C112" s="206">
        <v>104</v>
      </c>
      <c r="D112" s="18" t="s">
        <v>172</v>
      </c>
      <c r="E112" s="20">
        <v>52</v>
      </c>
      <c r="F112" s="20"/>
      <c r="G112" s="20"/>
      <c r="H112" s="204">
        <v>0</v>
      </c>
      <c r="I112" s="20"/>
      <c r="J112" s="20"/>
      <c r="K112" s="20" t="s">
        <v>78</v>
      </c>
      <c r="L112" s="21"/>
    </row>
    <row r="113" spans="1:12" ht="25.5">
      <c r="A113" s="18" t="s">
        <v>438</v>
      </c>
      <c r="B113" s="19" t="s">
        <v>439</v>
      </c>
      <c r="C113" s="206">
        <v>105</v>
      </c>
      <c r="D113" s="18" t="s">
        <v>172</v>
      </c>
      <c r="E113" s="20">
        <v>40</v>
      </c>
      <c r="F113" s="20"/>
      <c r="G113" s="20"/>
      <c r="H113" s="204">
        <v>0</v>
      </c>
      <c r="I113" s="20"/>
      <c r="J113" s="20"/>
      <c r="K113" s="20" t="s">
        <v>78</v>
      </c>
      <c r="L113" s="21"/>
    </row>
    <row r="114" spans="1:12" ht="25.5">
      <c r="A114" s="18" t="s">
        <v>440</v>
      </c>
      <c r="B114" s="19" t="s">
        <v>441</v>
      </c>
      <c r="C114" s="206">
        <v>106</v>
      </c>
      <c r="D114" s="18" t="s">
        <v>172</v>
      </c>
      <c r="E114" s="20">
        <v>187.5</v>
      </c>
      <c r="F114" s="20"/>
      <c r="G114" s="20"/>
      <c r="H114" s="204">
        <v>0</v>
      </c>
      <c r="I114" s="20"/>
      <c r="J114" s="20"/>
      <c r="K114" s="20" t="s">
        <v>78</v>
      </c>
      <c r="L114" s="21"/>
    </row>
    <row r="115" spans="1:12" ht="25.5">
      <c r="A115" s="18" t="s">
        <v>442</v>
      </c>
      <c r="B115" s="19" t="s">
        <v>235</v>
      </c>
      <c r="C115" s="206">
        <v>107</v>
      </c>
      <c r="D115" s="18" t="s">
        <v>172</v>
      </c>
      <c r="E115" s="20">
        <v>528</v>
      </c>
      <c r="F115" s="20"/>
      <c r="G115" s="20"/>
      <c r="H115" s="204">
        <v>0</v>
      </c>
      <c r="I115" s="20"/>
      <c r="J115" s="20"/>
      <c r="K115" s="20" t="s">
        <v>78</v>
      </c>
      <c r="L115" s="21"/>
    </row>
    <row r="116" spans="1:12" ht="38.25">
      <c r="A116" s="18" t="s">
        <v>443</v>
      </c>
      <c r="B116" s="19" t="s">
        <v>444</v>
      </c>
      <c r="C116" s="206">
        <v>108</v>
      </c>
      <c r="D116" s="18" t="s">
        <v>176</v>
      </c>
      <c r="E116" s="20">
        <v>1189.44</v>
      </c>
      <c r="F116" s="20"/>
      <c r="G116" s="20"/>
      <c r="H116" s="204">
        <v>0</v>
      </c>
      <c r="I116" s="20"/>
      <c r="J116" s="20"/>
      <c r="K116" s="20" t="s">
        <v>78</v>
      </c>
      <c r="L116" s="21"/>
    </row>
    <row r="117" spans="1:12" ht="38.25">
      <c r="A117" s="18" t="s">
        <v>445</v>
      </c>
      <c r="B117" s="19" t="s">
        <v>446</v>
      </c>
      <c r="C117" s="206">
        <v>109</v>
      </c>
      <c r="D117" s="18" t="s">
        <v>176</v>
      </c>
      <c r="E117" s="20">
        <v>7043.42</v>
      </c>
      <c r="F117" s="20"/>
      <c r="G117" s="20"/>
      <c r="H117" s="204">
        <v>0</v>
      </c>
      <c r="I117" s="20"/>
      <c r="J117" s="20"/>
      <c r="K117" s="20" t="s">
        <v>78</v>
      </c>
      <c r="L117" s="21"/>
    </row>
    <row r="118" spans="1:12" ht="38.25">
      <c r="A118" s="18" t="s">
        <v>447</v>
      </c>
      <c r="B118" s="19" t="s">
        <v>448</v>
      </c>
      <c r="C118" s="206">
        <v>110</v>
      </c>
      <c r="D118" s="18" t="s">
        <v>176</v>
      </c>
      <c r="E118" s="20">
        <v>4956</v>
      </c>
      <c r="F118" s="20"/>
      <c r="G118" s="20"/>
      <c r="H118" s="204">
        <v>0</v>
      </c>
      <c r="I118" s="20"/>
      <c r="J118" s="20"/>
      <c r="K118" s="20" t="s">
        <v>78</v>
      </c>
      <c r="L118" s="21"/>
    </row>
    <row r="119" spans="1:12" ht="25.5">
      <c r="A119" s="18" t="s">
        <v>436</v>
      </c>
      <c r="B119" s="19" t="s">
        <v>449</v>
      </c>
      <c r="C119" s="206">
        <v>111</v>
      </c>
      <c r="D119" s="18" t="s">
        <v>170</v>
      </c>
      <c r="E119" s="20">
        <v>54438.3</v>
      </c>
      <c r="F119" s="20"/>
      <c r="G119" s="20"/>
      <c r="H119" s="204">
        <v>0</v>
      </c>
      <c r="I119" s="20"/>
      <c r="J119" s="20"/>
      <c r="K119" s="20" t="s">
        <v>78</v>
      </c>
      <c r="L119" s="21"/>
    </row>
    <row r="120" spans="1:12" ht="25.5">
      <c r="A120" s="18" t="s">
        <v>450</v>
      </c>
      <c r="B120" s="19" t="s">
        <v>451</v>
      </c>
      <c r="C120" s="206">
        <v>112</v>
      </c>
      <c r="D120" s="18" t="s">
        <v>172</v>
      </c>
      <c r="E120" s="20">
        <v>1371.5</v>
      </c>
      <c r="F120" s="20"/>
      <c r="G120" s="20"/>
      <c r="H120" s="204">
        <v>0</v>
      </c>
      <c r="I120" s="20"/>
      <c r="J120" s="20"/>
      <c r="K120" s="20" t="s">
        <v>78</v>
      </c>
      <c r="L120" s="21"/>
    </row>
    <row r="121" spans="1:12" ht="25.5">
      <c r="A121" s="18" t="s">
        <v>450</v>
      </c>
      <c r="B121" s="19" t="s">
        <v>452</v>
      </c>
      <c r="C121" s="206">
        <v>113</v>
      </c>
      <c r="D121" s="18" t="s">
        <v>172</v>
      </c>
      <c r="E121" s="20">
        <v>2007</v>
      </c>
      <c r="F121" s="20"/>
      <c r="G121" s="20"/>
      <c r="H121" s="204">
        <v>0</v>
      </c>
      <c r="I121" s="20"/>
      <c r="J121" s="20"/>
      <c r="K121" s="20" t="s">
        <v>78</v>
      </c>
      <c r="L121" s="21"/>
    </row>
    <row r="122" spans="1:12" ht="25.5">
      <c r="A122" s="18" t="s">
        <v>442</v>
      </c>
      <c r="B122" s="19" t="s">
        <v>191</v>
      </c>
      <c r="C122" s="206">
        <v>114</v>
      </c>
      <c r="D122" s="18" t="s">
        <v>172</v>
      </c>
      <c r="E122" s="20">
        <v>624</v>
      </c>
      <c r="F122" s="20"/>
      <c r="G122" s="20"/>
      <c r="H122" s="204">
        <v>0</v>
      </c>
      <c r="I122" s="20"/>
      <c r="J122" s="20"/>
      <c r="K122" s="20" t="s">
        <v>78</v>
      </c>
      <c r="L122" s="21"/>
    </row>
    <row r="123" spans="1:12" ht="25.5">
      <c r="A123" s="18" t="s">
        <v>436</v>
      </c>
      <c r="B123" s="19" t="s">
        <v>449</v>
      </c>
      <c r="C123" s="206">
        <v>115</v>
      </c>
      <c r="D123" s="18" t="s">
        <v>170</v>
      </c>
      <c r="E123" s="20">
        <v>8554.59</v>
      </c>
      <c r="F123" s="20"/>
      <c r="G123" s="20"/>
      <c r="H123" s="204">
        <v>0</v>
      </c>
      <c r="I123" s="20"/>
      <c r="J123" s="20"/>
      <c r="K123" s="20" t="s">
        <v>78</v>
      </c>
      <c r="L123" s="21"/>
    </row>
    <row r="124" spans="1:12" ht="25.5">
      <c r="A124" s="18" t="s">
        <v>419</v>
      </c>
      <c r="B124" s="209" t="s">
        <v>392</v>
      </c>
      <c r="C124" s="210">
        <v>116</v>
      </c>
      <c r="D124" s="18" t="s">
        <v>172</v>
      </c>
      <c r="E124" s="20">
        <v>888.49</v>
      </c>
      <c r="F124" s="20"/>
      <c r="G124" s="20"/>
      <c r="H124" s="204">
        <v>0</v>
      </c>
      <c r="I124" s="20"/>
      <c r="J124" s="20"/>
      <c r="K124" s="20" t="s">
        <v>78</v>
      </c>
      <c r="L124" s="21"/>
    </row>
    <row r="125" spans="1:12" ht="25.5">
      <c r="A125" s="18" t="s">
        <v>418</v>
      </c>
      <c r="B125" s="209" t="s">
        <v>390</v>
      </c>
      <c r="C125" s="210">
        <v>117</v>
      </c>
      <c r="D125" s="18" t="s">
        <v>172</v>
      </c>
      <c r="E125" s="20">
        <v>561.6</v>
      </c>
      <c r="F125" s="20"/>
      <c r="G125" s="20"/>
      <c r="H125" s="204">
        <v>0</v>
      </c>
      <c r="I125" s="20"/>
      <c r="J125" s="20"/>
      <c r="K125" s="20" t="s">
        <v>78</v>
      </c>
      <c r="L125" s="21"/>
    </row>
    <row r="126" spans="1:12" ht="25.5">
      <c r="A126" s="18" t="s">
        <v>453</v>
      </c>
      <c r="B126" s="19" t="s">
        <v>268</v>
      </c>
      <c r="C126" s="206">
        <v>118</v>
      </c>
      <c r="D126" s="18" t="s">
        <v>172</v>
      </c>
      <c r="E126" s="20">
        <v>500</v>
      </c>
      <c r="F126" s="20"/>
      <c r="G126" s="20"/>
      <c r="H126" s="204">
        <v>0</v>
      </c>
      <c r="I126" s="20"/>
      <c r="J126" s="20"/>
      <c r="K126" s="20" t="s">
        <v>78</v>
      </c>
      <c r="L126" s="21"/>
    </row>
    <row r="127" spans="1:12" ht="38.25">
      <c r="A127" s="18" t="s">
        <v>454</v>
      </c>
      <c r="B127" s="19" t="s">
        <v>455</v>
      </c>
      <c r="C127" s="206">
        <v>119</v>
      </c>
      <c r="D127" s="18" t="s">
        <v>176</v>
      </c>
      <c r="E127" s="20">
        <v>1709.82</v>
      </c>
      <c r="F127" s="20"/>
      <c r="G127" s="20"/>
      <c r="H127" s="204">
        <v>0</v>
      </c>
      <c r="I127" s="20"/>
      <c r="J127" s="20"/>
      <c r="K127" s="20" t="s">
        <v>78</v>
      </c>
      <c r="L127" s="21"/>
    </row>
    <row r="128" spans="1:12" ht="51">
      <c r="A128" s="18" t="s">
        <v>456</v>
      </c>
      <c r="B128" s="19" t="s">
        <v>457</v>
      </c>
      <c r="C128" s="206">
        <v>120</v>
      </c>
      <c r="D128" s="18" t="s">
        <v>172</v>
      </c>
      <c r="E128" s="20">
        <v>250</v>
      </c>
      <c r="F128" s="20"/>
      <c r="G128" s="20"/>
      <c r="H128" s="204">
        <v>0</v>
      </c>
      <c r="I128" s="20"/>
      <c r="J128" s="20"/>
      <c r="K128" s="20" t="s">
        <v>78</v>
      </c>
      <c r="L128" s="21"/>
    </row>
    <row r="129" spans="1:12" ht="25.5">
      <c r="A129" s="18" t="s">
        <v>203</v>
      </c>
      <c r="B129" s="19" t="s">
        <v>458</v>
      </c>
      <c r="C129" s="206">
        <v>121</v>
      </c>
      <c r="D129" s="18" t="s">
        <v>172</v>
      </c>
      <c r="E129" s="20">
        <v>1074</v>
      </c>
      <c r="F129" s="20"/>
      <c r="G129" s="20"/>
      <c r="H129" s="204">
        <v>0</v>
      </c>
      <c r="I129" s="20"/>
      <c r="J129" s="20"/>
      <c r="K129" s="20" t="s">
        <v>78</v>
      </c>
      <c r="L129" s="21"/>
    </row>
    <row r="130" spans="1:12" ht="25.5">
      <c r="A130" s="18" t="s">
        <v>459</v>
      </c>
      <c r="B130" s="19" t="s">
        <v>460</v>
      </c>
      <c r="C130" s="206">
        <v>122</v>
      </c>
      <c r="D130" s="18" t="s">
        <v>172</v>
      </c>
      <c r="E130" s="20">
        <v>460</v>
      </c>
      <c r="F130" s="20"/>
      <c r="G130" s="20"/>
      <c r="H130" s="204">
        <v>0</v>
      </c>
      <c r="I130" s="20"/>
      <c r="J130" s="20"/>
      <c r="K130" s="20" t="s">
        <v>78</v>
      </c>
      <c r="L130" s="21"/>
    </row>
    <row r="131" spans="1:12">
      <c r="A131" s="18"/>
      <c r="B131" s="19"/>
      <c r="C131" s="19"/>
      <c r="D131" s="19"/>
      <c r="E131" s="20"/>
      <c r="F131" s="20"/>
      <c r="G131" s="20"/>
      <c r="H131" s="20"/>
      <c r="I131" s="20"/>
      <c r="J131" s="20"/>
      <c r="K131" s="20"/>
      <c r="L131" s="21"/>
    </row>
    <row r="132" spans="1:12" s="15" customFormat="1" ht="13.5" thickBot="1">
      <c r="A132" s="226" t="s">
        <v>27</v>
      </c>
      <c r="B132" s="227"/>
      <c r="C132" s="227"/>
      <c r="D132" s="227"/>
      <c r="E132" s="22">
        <f>SUBTOTAL(9,E5:E131)</f>
        <v>5391130.6700000009</v>
      </c>
      <c r="F132" s="22"/>
      <c r="G132" s="22"/>
      <c r="H132" s="22">
        <f>SUBTOTAL(9,H5:H131)</f>
        <v>1501698.8399999996</v>
      </c>
      <c r="I132" s="22"/>
      <c r="J132" s="22"/>
      <c r="K132" s="22"/>
      <c r="L132" s="22"/>
    </row>
    <row r="133" spans="1:12">
      <c r="A133" s="228" t="s">
        <v>144</v>
      </c>
      <c r="B133" s="229"/>
      <c r="C133" s="229"/>
      <c r="D133" s="229"/>
      <c r="E133" s="229"/>
      <c r="F133" s="229"/>
      <c r="G133" s="229"/>
      <c r="H133" s="229"/>
      <c r="I133" s="229"/>
      <c r="J133" s="229"/>
      <c r="K133" s="229"/>
      <c r="L133" s="229"/>
    </row>
    <row r="134" spans="1:12">
      <c r="A134" s="230" t="s">
        <v>164</v>
      </c>
      <c r="B134" s="231"/>
      <c r="C134" s="231"/>
      <c r="D134" s="231"/>
      <c r="E134" s="231"/>
      <c r="F134" s="231"/>
      <c r="G134" s="231"/>
      <c r="H134" s="231"/>
      <c r="I134" s="231"/>
      <c r="J134" s="231"/>
      <c r="K134" s="231"/>
      <c r="L134" s="231"/>
    </row>
    <row r="138" spans="1:12">
      <c r="H138" s="205"/>
    </row>
  </sheetData>
  <autoFilter ref="A4:N130"/>
  <mergeCells count="12">
    <mergeCell ref="A132:D132"/>
    <mergeCell ref="A133:L133"/>
    <mergeCell ref="A134:L134"/>
    <mergeCell ref="H3:J3"/>
    <mergeCell ref="K3:K4"/>
    <mergeCell ref="L3:L4"/>
    <mergeCell ref="A1:L1"/>
    <mergeCell ref="A2:L2"/>
    <mergeCell ref="A3:A4"/>
    <mergeCell ref="B3:B4"/>
    <mergeCell ref="D3:D4"/>
    <mergeCell ref="E3:G3"/>
  </mergeCells>
  <printOptions horizontalCentered="1"/>
  <pageMargins left="0.17" right="0.17" top="0.75" bottom="0.75" header="0.3" footer="0.3"/>
  <pageSetup scale="4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B1:N17"/>
  <sheetViews>
    <sheetView view="pageBreakPreview" topLeftCell="A4" zoomScale="110" zoomScaleNormal="100" zoomScaleSheetLayoutView="110" workbookViewId="0">
      <selection activeCell="B25" sqref="B25"/>
    </sheetView>
  </sheetViews>
  <sheetFormatPr defaultRowHeight="12.75"/>
  <cols>
    <col min="1" max="1" width="0.85546875" style="168" customWidth="1"/>
    <col min="2" max="2" width="60.5703125" style="175" customWidth="1"/>
    <col min="3" max="3" width="21.85546875" style="168" customWidth="1"/>
    <col min="4" max="4" width="31.28515625" style="168" customWidth="1"/>
    <col min="5" max="5" width="39" style="168" customWidth="1"/>
    <col min="6" max="16384" width="9.140625" style="168"/>
  </cols>
  <sheetData>
    <row r="1" spans="2:14" ht="15.75">
      <c r="B1" s="235" t="s">
        <v>121</v>
      </c>
      <c r="C1" s="235"/>
      <c r="D1" s="235"/>
      <c r="E1" s="235"/>
    </row>
    <row r="2" spans="2:14" ht="78" customHeight="1">
      <c r="B2" s="217" t="s">
        <v>484</v>
      </c>
      <c r="C2" s="217"/>
      <c r="D2" s="217"/>
      <c r="E2" s="217"/>
      <c r="F2" s="60"/>
      <c r="G2" s="60"/>
      <c r="H2" s="60"/>
      <c r="I2" s="60"/>
      <c r="J2" s="60"/>
      <c r="K2" s="60"/>
      <c r="L2" s="60"/>
      <c r="M2" s="60"/>
      <c r="N2" s="60"/>
    </row>
    <row r="3" spans="2:14" ht="13.5" thickBot="1">
      <c r="B3" s="234" t="s">
        <v>28</v>
      </c>
      <c r="C3" s="234"/>
      <c r="D3" s="234"/>
      <c r="E3" s="234"/>
    </row>
    <row r="4" spans="2:14" ht="45" customHeight="1">
      <c r="B4" s="169" t="s">
        <v>51</v>
      </c>
      <c r="C4" s="170" t="s">
        <v>135</v>
      </c>
      <c r="D4" s="171" t="s">
        <v>52</v>
      </c>
      <c r="E4" s="172" t="s">
        <v>53</v>
      </c>
    </row>
    <row r="5" spans="2:14" ht="13.5">
      <c r="B5" s="192" t="s">
        <v>477</v>
      </c>
      <c r="C5" s="173">
        <v>534</v>
      </c>
      <c r="D5" s="45"/>
      <c r="E5" s="174" t="s">
        <v>183</v>
      </c>
    </row>
    <row r="6" spans="2:14" ht="13.5">
      <c r="B6" s="192" t="s">
        <v>478</v>
      </c>
      <c r="C6" s="173"/>
      <c r="D6" s="45">
        <v>5228770</v>
      </c>
      <c r="E6" s="174" t="s">
        <v>479</v>
      </c>
    </row>
    <row r="7" spans="2:14" ht="13.5">
      <c r="B7" s="192" t="s">
        <v>480</v>
      </c>
      <c r="C7" s="173" t="s">
        <v>481</v>
      </c>
      <c r="D7" s="45">
        <v>3017574.16</v>
      </c>
      <c r="E7" s="174" t="s">
        <v>183</v>
      </c>
    </row>
    <row r="8" spans="2:14" ht="13.5">
      <c r="B8" s="192" t="s">
        <v>482</v>
      </c>
      <c r="C8" s="173" t="s">
        <v>483</v>
      </c>
      <c r="D8" s="45">
        <v>9028002.8300000001</v>
      </c>
      <c r="E8" s="174" t="s">
        <v>183</v>
      </c>
    </row>
    <row r="9" spans="2:14" ht="13.5">
      <c r="B9" s="192"/>
      <c r="C9" s="173"/>
      <c r="D9" s="45"/>
      <c r="E9" s="174"/>
    </row>
    <row r="10" spans="2:14" ht="13.5">
      <c r="B10" s="192"/>
      <c r="C10" s="173"/>
      <c r="D10" s="45"/>
      <c r="E10" s="174"/>
    </row>
    <row r="11" spans="2:14" ht="13.5">
      <c r="B11" s="192"/>
      <c r="C11" s="173"/>
      <c r="D11" s="45"/>
      <c r="E11" s="174"/>
    </row>
    <row r="12" spans="2:14" ht="13.5">
      <c r="B12" s="192"/>
      <c r="C12" s="173"/>
      <c r="D12" s="45"/>
      <c r="E12" s="174"/>
    </row>
    <row r="13" spans="2:14" ht="13.5">
      <c r="B13" s="192"/>
      <c r="C13" s="173"/>
      <c r="D13" s="45"/>
      <c r="E13" s="174"/>
    </row>
    <row r="14" spans="2:14" ht="13.5">
      <c r="B14" s="192"/>
      <c r="C14" s="173"/>
      <c r="D14" s="45"/>
      <c r="E14" s="174"/>
    </row>
    <row r="15" spans="2:14" ht="13.5">
      <c r="B15" s="192"/>
      <c r="C15" s="173"/>
      <c r="D15" s="45"/>
      <c r="E15" s="193"/>
    </row>
    <row r="16" spans="2:14" ht="13.5">
      <c r="B16" s="192"/>
      <c r="C16" s="173"/>
      <c r="D16" s="45"/>
      <c r="E16" s="174"/>
    </row>
    <row r="17" spans="2:5" ht="13.5">
      <c r="B17" s="192"/>
      <c r="C17" s="173"/>
      <c r="D17" s="45"/>
      <c r="E17" s="174"/>
    </row>
  </sheetData>
  <mergeCells count="3">
    <mergeCell ref="B2:E2"/>
    <mergeCell ref="B3:E3"/>
    <mergeCell ref="B1:E1"/>
  </mergeCells>
  <printOptions horizontalCentered="1"/>
  <pageMargins left="0.7" right="0.7" top="0.75" bottom="0.75" header="0.3" footer="0.3"/>
  <pageSetup scale="8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F14"/>
  <sheetViews>
    <sheetView view="pageBreakPreview" zoomScale="110" zoomScaleNormal="100" zoomScaleSheetLayoutView="110" workbookViewId="0">
      <selection activeCell="B9" sqref="B9"/>
    </sheetView>
  </sheetViews>
  <sheetFormatPr defaultRowHeight="12.75"/>
  <cols>
    <col min="1" max="1" width="23.28515625" style="13" customWidth="1"/>
    <col min="2" max="2" width="31.140625" style="13" customWidth="1"/>
    <col min="3" max="3" width="19.140625" style="13" customWidth="1"/>
    <col min="4" max="4" width="16.28515625" style="13" customWidth="1"/>
    <col min="5" max="5" width="20.42578125" style="13" customWidth="1"/>
    <col min="6" max="6" width="24.28515625" style="13" customWidth="1"/>
    <col min="7" max="16384" width="9.140625" style="13"/>
  </cols>
  <sheetData>
    <row r="1" spans="1:6" s="59" customFormat="1" ht="15.75">
      <c r="A1" s="243" t="s">
        <v>122</v>
      </c>
      <c r="B1" s="243"/>
      <c r="C1" s="243"/>
      <c r="D1" s="243"/>
      <c r="E1" s="243"/>
      <c r="F1" s="243"/>
    </row>
    <row r="2" spans="1:6" ht="81" customHeight="1">
      <c r="A2" s="236" t="s">
        <v>461</v>
      </c>
      <c r="B2" s="237"/>
      <c r="C2" s="237"/>
      <c r="D2" s="237"/>
      <c r="E2" s="237"/>
      <c r="F2" s="237"/>
    </row>
    <row r="3" spans="1:6" ht="13.5" thickBot="1">
      <c r="A3" s="242" t="s">
        <v>28</v>
      </c>
      <c r="B3" s="242"/>
      <c r="C3" s="242"/>
      <c r="D3" s="242"/>
      <c r="E3" s="242"/>
      <c r="F3" s="242"/>
    </row>
    <row r="4" spans="1:6" s="15" customFormat="1" ht="45" customHeight="1">
      <c r="A4" s="26" t="s">
        <v>36</v>
      </c>
      <c r="B4" s="27" t="s">
        <v>30</v>
      </c>
      <c r="C4" s="27" t="s">
        <v>31</v>
      </c>
      <c r="D4" s="27" t="s">
        <v>37</v>
      </c>
      <c r="E4" s="27" t="s">
        <v>21</v>
      </c>
      <c r="F4" s="28" t="s">
        <v>26</v>
      </c>
    </row>
    <row r="5" spans="1:6" s="158" customFormat="1" ht="60" customHeight="1">
      <c r="A5" s="154"/>
      <c r="B5" s="155"/>
      <c r="C5" s="156"/>
      <c r="D5" s="156"/>
      <c r="E5" s="156"/>
      <c r="F5" s="157"/>
    </row>
    <row r="6" spans="1:6" s="158" customFormat="1" ht="12">
      <c r="A6" s="154"/>
      <c r="B6" s="155"/>
      <c r="C6" s="156"/>
      <c r="D6" s="156"/>
      <c r="E6" s="156"/>
      <c r="F6" s="157"/>
    </row>
    <row r="7" spans="1:6" ht="18" customHeight="1">
      <c r="A7" s="24"/>
      <c r="B7" s="25"/>
      <c r="C7" s="20"/>
      <c r="D7" s="20"/>
      <c r="E7" s="20"/>
      <c r="F7" s="21"/>
    </row>
    <row r="8" spans="1:6" ht="18" customHeight="1">
      <c r="A8" s="24"/>
      <c r="B8" s="25"/>
      <c r="C8" s="20"/>
      <c r="D8" s="20"/>
      <c r="E8" s="20"/>
      <c r="F8" s="21"/>
    </row>
    <row r="9" spans="1:6" ht="18" customHeight="1">
      <c r="A9" s="24"/>
      <c r="B9" s="25"/>
      <c r="C9" s="20"/>
      <c r="D9" s="20"/>
      <c r="E9" s="20"/>
      <c r="F9" s="21"/>
    </row>
    <row r="10" spans="1:6" ht="18" customHeight="1">
      <c r="A10" s="24"/>
      <c r="B10" s="25"/>
      <c r="C10" s="20"/>
      <c r="D10" s="20"/>
      <c r="E10" s="20"/>
      <c r="F10" s="21"/>
    </row>
    <row r="11" spans="1:6" ht="18" customHeight="1">
      <c r="A11" s="24"/>
      <c r="B11" s="25"/>
      <c r="C11" s="20"/>
      <c r="D11" s="20"/>
      <c r="E11" s="20"/>
      <c r="F11" s="21"/>
    </row>
    <row r="12" spans="1:6" s="15" customFormat="1" ht="33.75" customHeight="1" thickBot="1">
      <c r="A12" s="238" t="s">
        <v>27</v>
      </c>
      <c r="B12" s="239"/>
      <c r="C12" s="22">
        <f>SUM(C5:C11)</f>
        <v>0</v>
      </c>
      <c r="D12" s="22">
        <f>SUM(D5:D11)</f>
        <v>0</v>
      </c>
      <c r="E12" s="22"/>
      <c r="F12" s="23"/>
    </row>
    <row r="13" spans="1:6" ht="61.5" customHeight="1">
      <c r="A13" s="240" t="s">
        <v>143</v>
      </c>
      <c r="B13" s="241"/>
      <c r="C13" s="241"/>
      <c r="D13" s="241"/>
      <c r="E13" s="241"/>
      <c r="F13" s="241"/>
    </row>
    <row r="14" spans="1:6" ht="28.5" customHeight="1">
      <c r="A14" s="231" t="s">
        <v>136</v>
      </c>
      <c r="B14" s="231"/>
      <c r="C14" s="231"/>
      <c r="D14" s="231"/>
      <c r="E14" s="231"/>
      <c r="F14" s="231"/>
    </row>
  </sheetData>
  <mergeCells count="6">
    <mergeCell ref="A14:F14"/>
    <mergeCell ref="A2:F2"/>
    <mergeCell ref="A12:B12"/>
    <mergeCell ref="A13:F13"/>
    <mergeCell ref="A3:F3"/>
    <mergeCell ref="A1:F1"/>
  </mergeCells>
  <printOptions horizontalCentered="1"/>
  <pageMargins left="0.17" right="0.17"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7"/>
  <sheetViews>
    <sheetView view="pageBreakPreview" zoomScaleNormal="100" zoomScaleSheetLayoutView="100" workbookViewId="0">
      <selection activeCell="E9" sqref="E9"/>
    </sheetView>
  </sheetViews>
  <sheetFormatPr defaultRowHeight="15"/>
  <cols>
    <col min="1" max="1" width="22.28515625" customWidth="1"/>
    <col min="2" max="2" width="52" customWidth="1"/>
    <col min="3" max="3" width="3.85546875" customWidth="1"/>
    <col min="4" max="6" width="28.5703125" customWidth="1"/>
  </cols>
  <sheetData>
    <row r="1" spans="1:12" s="13" customFormat="1" ht="26.25" customHeight="1">
      <c r="A1" s="220" t="s">
        <v>123</v>
      </c>
      <c r="B1" s="220"/>
      <c r="C1" s="220"/>
      <c r="D1" s="220"/>
      <c r="E1" s="220"/>
      <c r="F1" s="220"/>
      <c r="G1" s="125"/>
      <c r="H1" s="125"/>
      <c r="I1" s="125"/>
      <c r="J1" s="125"/>
      <c r="K1" s="125"/>
      <c r="L1" s="125"/>
    </row>
    <row r="2" spans="1:12">
      <c r="A2" s="251" t="s">
        <v>118</v>
      </c>
      <c r="B2" s="251"/>
      <c r="C2" s="251"/>
      <c r="D2" s="251"/>
      <c r="E2" s="251"/>
      <c r="F2" s="251"/>
    </row>
    <row r="3" spans="1:12" ht="81" customHeight="1">
      <c r="A3" s="251"/>
      <c r="B3" s="251"/>
      <c r="C3" s="251"/>
      <c r="D3" s="251"/>
      <c r="E3" s="251"/>
      <c r="F3" s="251"/>
    </row>
    <row r="4" spans="1:12" ht="15.75" thickBot="1">
      <c r="A4" s="250" t="s">
        <v>14</v>
      </c>
      <c r="B4" s="250"/>
      <c r="C4" s="250"/>
      <c r="D4" s="250"/>
      <c r="E4" s="250"/>
      <c r="F4" s="250"/>
    </row>
    <row r="5" spans="1:12" ht="28.5" customHeight="1">
      <c r="A5" s="77" t="s">
        <v>10</v>
      </c>
      <c r="B5" s="76" t="s">
        <v>3</v>
      </c>
      <c r="C5" s="245"/>
      <c r="D5" s="122" t="s">
        <v>11</v>
      </c>
      <c r="E5" s="122" t="s">
        <v>12</v>
      </c>
      <c r="F5" s="124" t="s">
        <v>13</v>
      </c>
    </row>
    <row r="6" spans="1:12" ht="28.5" customHeight="1">
      <c r="A6" s="117" t="s">
        <v>116</v>
      </c>
      <c r="B6" s="118" t="s">
        <v>115</v>
      </c>
      <c r="C6" s="246"/>
      <c r="D6" s="1"/>
      <c r="E6" s="1"/>
      <c r="F6" s="2"/>
    </row>
    <row r="7" spans="1:12" ht="28.5" customHeight="1">
      <c r="A7" s="248"/>
      <c r="B7" s="119" t="s">
        <v>4</v>
      </c>
      <c r="C7" s="246"/>
      <c r="D7" s="3"/>
      <c r="E7" s="3"/>
      <c r="F7" s="4"/>
    </row>
    <row r="8" spans="1:12" ht="28.5" customHeight="1">
      <c r="A8" s="248"/>
      <c r="B8" s="120" t="s">
        <v>5</v>
      </c>
      <c r="C8" s="246"/>
      <c r="D8" s="3"/>
      <c r="E8" s="3"/>
      <c r="F8" s="4"/>
    </row>
    <row r="9" spans="1:12" ht="28.5" customHeight="1">
      <c r="A9" s="248"/>
      <c r="B9" s="120" t="s">
        <v>2</v>
      </c>
      <c r="C9" s="246"/>
      <c r="D9" s="3"/>
      <c r="E9" s="3"/>
      <c r="F9" s="4"/>
    </row>
    <row r="10" spans="1:12" ht="28.5" customHeight="1">
      <c r="A10" s="248"/>
      <c r="B10" s="120" t="s">
        <v>6</v>
      </c>
      <c r="C10" s="246"/>
      <c r="D10" s="3"/>
      <c r="E10" s="3"/>
      <c r="F10" s="4"/>
    </row>
    <row r="11" spans="1:12" ht="28.5" customHeight="1">
      <c r="A11" s="248"/>
      <c r="B11" s="120" t="s">
        <v>7</v>
      </c>
      <c r="C11" s="246"/>
      <c r="D11" s="3"/>
      <c r="E11" s="3"/>
      <c r="F11" s="4"/>
    </row>
    <row r="12" spans="1:12" ht="28.5" customHeight="1">
      <c r="A12" s="248"/>
      <c r="B12" s="121" t="s">
        <v>8</v>
      </c>
      <c r="C12" s="246"/>
      <c r="D12" s="3"/>
      <c r="E12" s="3"/>
      <c r="F12" s="4"/>
    </row>
    <row r="13" spans="1:12" ht="28.5" customHeight="1">
      <c r="A13" s="248"/>
      <c r="B13" s="120" t="s">
        <v>0</v>
      </c>
      <c r="C13" s="246"/>
      <c r="D13" s="3"/>
      <c r="E13" s="3"/>
      <c r="F13" s="4"/>
    </row>
    <row r="14" spans="1:12" ht="28.5" customHeight="1">
      <c r="A14" s="248"/>
      <c r="B14" s="119" t="s">
        <v>9</v>
      </c>
      <c r="C14" s="246"/>
      <c r="D14" s="3"/>
      <c r="E14" s="3"/>
      <c r="F14" s="4"/>
    </row>
    <row r="15" spans="1:12" ht="28.5" customHeight="1" thickBot="1">
      <c r="A15" s="249"/>
      <c r="B15" s="123" t="s">
        <v>1</v>
      </c>
      <c r="C15" s="247"/>
      <c r="D15" s="5"/>
      <c r="E15" s="5"/>
      <c r="F15" s="6"/>
    </row>
    <row r="16" spans="1:12" ht="46.5" customHeight="1">
      <c r="A16" s="252" t="s">
        <v>158</v>
      </c>
      <c r="B16" s="252"/>
      <c r="C16" s="252"/>
      <c r="D16" s="252"/>
      <c r="E16" s="252"/>
      <c r="F16" s="252"/>
    </row>
    <row r="17" spans="1:6" ht="36" customHeight="1">
      <c r="A17" s="244" t="s">
        <v>153</v>
      </c>
      <c r="B17" s="244"/>
      <c r="C17" s="244"/>
      <c r="D17" s="244"/>
      <c r="E17" s="244"/>
      <c r="F17" s="244"/>
    </row>
  </sheetData>
  <mergeCells count="7">
    <mergeCell ref="A1:F1"/>
    <mergeCell ref="A16:F16"/>
    <mergeCell ref="A17:F17"/>
    <mergeCell ref="C5:C15"/>
    <mergeCell ref="A7:A15"/>
    <mergeCell ref="A4:F4"/>
    <mergeCell ref="A2:F3"/>
  </mergeCells>
  <printOptions horizontalCentered="1"/>
  <pageMargins left="0.17" right="0.17" top="0.75" bottom="0.75" header="0.3" footer="0.3"/>
  <pageSetup scale="7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R56"/>
  <sheetViews>
    <sheetView view="pageBreakPreview" zoomScaleNormal="100" zoomScaleSheetLayoutView="100" workbookViewId="0">
      <pane xSplit="5" ySplit="5" topLeftCell="F24" activePane="bottomRight" state="frozen"/>
      <selection pane="topRight" activeCell="F1" sqref="F1"/>
      <selection pane="bottomLeft" activeCell="A6" sqref="A6"/>
      <selection pane="bottomRight" activeCell="A3" sqref="A3:P3"/>
    </sheetView>
  </sheetViews>
  <sheetFormatPr defaultRowHeight="15"/>
  <cols>
    <col min="1" max="1" width="46.7109375" style="78" customWidth="1"/>
    <col min="2" max="2" width="17.7109375" style="78" hidden="1" customWidth="1"/>
    <col min="3" max="3" width="15.140625" style="78" hidden="1" customWidth="1"/>
    <col min="4" max="4" width="16.5703125" style="78" hidden="1" customWidth="1"/>
    <col min="5" max="5" width="15.85546875" style="78" hidden="1" customWidth="1"/>
    <col min="6" max="6" width="19.7109375" style="78" customWidth="1"/>
    <col min="7" max="7" width="19.7109375" style="189" customWidth="1"/>
    <col min="8" max="8" width="19.7109375" style="78" customWidth="1"/>
    <col min="9" max="9" width="4.85546875" style="78" customWidth="1"/>
    <col min="10" max="10" width="19.7109375" style="78" customWidth="1"/>
    <col min="11" max="11" width="19.7109375" style="189" customWidth="1"/>
    <col min="12" max="12" width="19.7109375" style="78" customWidth="1"/>
    <col min="13" max="13" width="4.5703125" style="78" customWidth="1"/>
    <col min="14" max="14" width="19.7109375" style="78" customWidth="1"/>
    <col min="15" max="15" width="19.7109375" style="189" customWidth="1"/>
    <col min="16" max="16" width="19.7109375" style="78" customWidth="1"/>
    <col min="17" max="17" width="20.28515625" style="78" bestFit="1" customWidth="1"/>
    <col min="18" max="18" width="10" style="78" bestFit="1" customWidth="1"/>
    <col min="19" max="16384" width="9.140625" style="78"/>
  </cols>
  <sheetData>
    <row r="1" spans="1:16" s="13" customFormat="1" ht="26.25" customHeight="1">
      <c r="A1" s="220" t="s">
        <v>124</v>
      </c>
      <c r="B1" s="220"/>
      <c r="C1" s="220"/>
      <c r="D1" s="220"/>
      <c r="E1" s="220"/>
      <c r="F1" s="220"/>
      <c r="G1" s="220"/>
      <c r="H1" s="220"/>
      <c r="I1" s="220"/>
      <c r="J1" s="220"/>
      <c r="K1" s="220"/>
      <c r="L1" s="220"/>
      <c r="M1" s="220"/>
      <c r="N1" s="220"/>
      <c r="O1" s="220"/>
      <c r="P1" s="220"/>
    </row>
    <row r="2" spans="1:16" ht="71.25" customHeight="1">
      <c r="A2" s="262" t="s">
        <v>485</v>
      </c>
      <c r="B2" s="262"/>
      <c r="C2" s="262"/>
      <c r="D2" s="262"/>
      <c r="E2" s="262"/>
      <c r="F2" s="262"/>
      <c r="G2" s="262"/>
      <c r="H2" s="262"/>
      <c r="I2" s="262"/>
      <c r="J2" s="262"/>
      <c r="K2" s="262"/>
      <c r="L2" s="262"/>
      <c r="M2" s="262"/>
      <c r="N2" s="262"/>
      <c r="O2" s="262"/>
      <c r="P2" s="262"/>
    </row>
    <row r="3" spans="1:16" ht="15.75" thickBot="1">
      <c r="A3" s="263" t="s">
        <v>14</v>
      </c>
      <c r="B3" s="263"/>
      <c r="C3" s="263"/>
      <c r="D3" s="263"/>
      <c r="E3" s="263"/>
      <c r="F3" s="263"/>
      <c r="G3" s="263"/>
      <c r="H3" s="263"/>
      <c r="I3" s="263"/>
      <c r="J3" s="263"/>
      <c r="K3" s="263"/>
      <c r="L3" s="263"/>
      <c r="M3" s="263"/>
      <c r="N3" s="263"/>
      <c r="O3" s="263"/>
      <c r="P3" s="263"/>
    </row>
    <row r="4" spans="1:16" ht="18.75" customHeight="1">
      <c r="A4" s="255" t="s">
        <v>54</v>
      </c>
      <c r="B4" s="253" t="s">
        <v>70</v>
      </c>
      <c r="C4" s="253"/>
      <c r="D4" s="253"/>
      <c r="E4" s="253"/>
      <c r="F4" s="254" t="s">
        <v>11</v>
      </c>
      <c r="G4" s="254"/>
      <c r="H4" s="254"/>
      <c r="I4" s="264"/>
      <c r="J4" s="254" t="s">
        <v>12</v>
      </c>
      <c r="K4" s="254"/>
      <c r="L4" s="254"/>
      <c r="M4" s="264"/>
      <c r="N4" s="254" t="s">
        <v>13</v>
      </c>
      <c r="O4" s="254"/>
      <c r="P4" s="261"/>
    </row>
    <row r="5" spans="1:16" ht="45">
      <c r="A5" s="256"/>
      <c r="B5" s="79" t="s">
        <v>72</v>
      </c>
      <c r="C5" s="79" t="s">
        <v>73</v>
      </c>
      <c r="D5" s="80" t="s">
        <v>74</v>
      </c>
      <c r="E5" s="81" t="s">
        <v>75</v>
      </c>
      <c r="F5" s="106" t="s">
        <v>113</v>
      </c>
      <c r="G5" s="106" t="s">
        <v>114</v>
      </c>
      <c r="H5" s="106" t="s">
        <v>6</v>
      </c>
      <c r="I5" s="265"/>
      <c r="J5" s="106" t="s">
        <v>113</v>
      </c>
      <c r="K5" s="106" t="s">
        <v>114</v>
      </c>
      <c r="L5" s="106" t="s">
        <v>6</v>
      </c>
      <c r="M5" s="265"/>
      <c r="N5" s="106" t="s">
        <v>113</v>
      </c>
      <c r="O5" s="106" t="s">
        <v>114</v>
      </c>
      <c r="P5" s="107" t="s">
        <v>6</v>
      </c>
    </row>
    <row r="6" spans="1:16" s="112" customFormat="1" ht="18" customHeight="1">
      <c r="A6" s="108" t="s">
        <v>76</v>
      </c>
      <c r="B6" s="109" t="e">
        <f>B7+B18+#REF!+#REF!</f>
        <v>#REF!</v>
      </c>
      <c r="C6" s="109" t="e">
        <f>C7+C18+#REF!+#REF!</f>
        <v>#REF!</v>
      </c>
      <c r="D6" s="109" t="e">
        <f>D7+D18+#REF!+#REF!</f>
        <v>#REF!</v>
      </c>
      <c r="E6" s="109" t="e">
        <f>E7+E18+#REF!+#REF!</f>
        <v>#REF!</v>
      </c>
      <c r="F6" s="110"/>
      <c r="G6" s="212">
        <v>22000</v>
      </c>
      <c r="H6" s="159">
        <f>G6-K6</f>
        <v>0</v>
      </c>
      <c r="I6" s="265"/>
      <c r="J6" s="110"/>
      <c r="K6" s="212">
        <v>22000</v>
      </c>
      <c r="L6" s="110"/>
      <c r="M6" s="265"/>
      <c r="N6" s="110"/>
      <c r="O6" s="212">
        <f>SUM(O7)</f>
        <v>4891.0551399999995</v>
      </c>
      <c r="P6" s="111"/>
    </row>
    <row r="7" spans="1:16" s="85" customFormat="1" ht="15.75" customHeight="1">
      <c r="A7" s="86" t="s">
        <v>77</v>
      </c>
      <c r="B7" s="87">
        <f>B8+B9+B15</f>
        <v>0</v>
      </c>
      <c r="C7" s="87">
        <f>C8+C9+C15</f>
        <v>0</v>
      </c>
      <c r="D7" s="87">
        <f>D8+D9+D15</f>
        <v>17768000</v>
      </c>
      <c r="E7" s="87">
        <f>E8+E9+E15</f>
        <v>17768000</v>
      </c>
      <c r="F7" s="83"/>
      <c r="G7" s="213">
        <v>22000</v>
      </c>
      <c r="H7" s="83"/>
      <c r="I7" s="265"/>
      <c r="J7" s="83"/>
      <c r="K7" s="213">
        <v>22000</v>
      </c>
      <c r="L7" s="83"/>
      <c r="M7" s="265"/>
      <c r="N7" s="83"/>
      <c r="O7" s="213">
        <f>SUM(O8:O9)</f>
        <v>4891.0551399999995</v>
      </c>
      <c r="P7" s="84"/>
    </row>
    <row r="8" spans="1:16" ht="15.75" customHeight="1">
      <c r="A8" s="88" t="s">
        <v>71</v>
      </c>
      <c r="B8" s="82"/>
      <c r="C8" s="82"/>
      <c r="D8" s="89">
        <f>17000000+768000</f>
        <v>17768000</v>
      </c>
      <c r="E8" s="89">
        <f>SUM(B8:D8)</f>
        <v>17768000</v>
      </c>
      <c r="F8" s="82"/>
      <c r="G8" s="214"/>
      <c r="H8" s="82"/>
      <c r="I8" s="265"/>
      <c r="J8" s="82"/>
      <c r="K8" s="214"/>
      <c r="L8" s="82"/>
      <c r="M8" s="265"/>
      <c r="N8" s="82"/>
      <c r="O8" s="214"/>
      <c r="P8" s="90"/>
    </row>
    <row r="9" spans="1:16" ht="15.75" customHeight="1">
      <c r="A9" s="91" t="s">
        <v>78</v>
      </c>
      <c r="B9" s="92">
        <f>B11+B12+B13+B14</f>
        <v>0</v>
      </c>
      <c r="C9" s="92">
        <f>C11+C12+C13+C14</f>
        <v>0</v>
      </c>
      <c r="D9" s="92">
        <f>D11+D12+D13+D14</f>
        <v>0</v>
      </c>
      <c r="E9" s="92">
        <f>E11+E12+E13+E14</f>
        <v>0</v>
      </c>
      <c r="F9" s="82"/>
      <c r="G9" s="214">
        <v>22000</v>
      </c>
      <c r="H9" s="82"/>
      <c r="I9" s="265"/>
      <c r="J9" s="82"/>
      <c r="K9" s="214">
        <v>22000</v>
      </c>
      <c r="L9" s="82"/>
      <c r="M9" s="265"/>
      <c r="N9" s="82"/>
      <c r="O9" s="214">
        <f>SUM(O11:O13)</f>
        <v>4891.0551399999995</v>
      </c>
      <c r="P9" s="90"/>
    </row>
    <row r="10" spans="1:16" s="85" customFormat="1" ht="15.75" customHeight="1">
      <c r="A10" s="93" t="s">
        <v>79</v>
      </c>
      <c r="B10" s="83"/>
      <c r="C10" s="83"/>
      <c r="D10" s="83"/>
      <c r="E10" s="94">
        <f t="shared" ref="E10:E53" si="0">SUM(B10:D10)</f>
        <v>0</v>
      </c>
      <c r="F10" s="83"/>
      <c r="G10" s="213"/>
      <c r="H10" s="83"/>
      <c r="I10" s="265"/>
      <c r="J10" s="83"/>
      <c r="K10" s="213"/>
      <c r="L10" s="83"/>
      <c r="M10" s="265"/>
      <c r="N10" s="83"/>
      <c r="O10" s="213"/>
      <c r="P10" s="84"/>
    </row>
    <row r="11" spans="1:16" ht="15.75" customHeight="1">
      <c r="A11" s="95" t="s">
        <v>80</v>
      </c>
      <c r="B11" s="82"/>
      <c r="C11" s="82"/>
      <c r="D11" s="82"/>
      <c r="E11" s="89">
        <f t="shared" si="0"/>
        <v>0</v>
      </c>
      <c r="F11" s="82"/>
      <c r="G11" s="214">
        <v>10900</v>
      </c>
      <c r="H11" s="82"/>
      <c r="I11" s="265"/>
      <c r="J11" s="82"/>
      <c r="K11" s="214">
        <v>10900</v>
      </c>
      <c r="L11" s="82"/>
      <c r="M11" s="265"/>
      <c r="N11" s="82"/>
      <c r="O11" s="214">
        <f>3493254.94/1000</f>
        <v>3493.2549399999998</v>
      </c>
      <c r="P11" s="90"/>
    </row>
    <row r="12" spans="1:16" ht="15.75" customHeight="1">
      <c r="A12" s="95" t="s">
        <v>81</v>
      </c>
      <c r="B12" s="82"/>
      <c r="C12" s="82"/>
      <c r="D12" s="82"/>
      <c r="E12" s="89">
        <f>SUM(B12:D12)</f>
        <v>0</v>
      </c>
      <c r="F12" s="82"/>
      <c r="G12" s="214">
        <v>10500</v>
      </c>
      <c r="H12" s="82"/>
      <c r="I12" s="265"/>
      <c r="J12" s="82"/>
      <c r="K12" s="214">
        <v>10500</v>
      </c>
      <c r="L12" s="82"/>
      <c r="M12" s="265"/>
      <c r="N12" s="82"/>
      <c r="O12" s="214">
        <f>1299088.14/1000</f>
        <v>1299.0881399999998</v>
      </c>
      <c r="P12" s="90"/>
    </row>
    <row r="13" spans="1:16" ht="15.75" customHeight="1">
      <c r="A13" s="95" t="s">
        <v>82</v>
      </c>
      <c r="B13" s="82"/>
      <c r="C13" s="82"/>
      <c r="D13" s="82"/>
      <c r="E13" s="89">
        <f t="shared" si="0"/>
        <v>0</v>
      </c>
      <c r="F13" s="82"/>
      <c r="G13" s="214">
        <v>600</v>
      </c>
      <c r="H13" s="82"/>
      <c r="I13" s="265"/>
      <c r="J13" s="82"/>
      <c r="K13" s="214">
        <v>600</v>
      </c>
      <c r="L13" s="82"/>
      <c r="M13" s="265"/>
      <c r="N13" s="82"/>
      <c r="O13" s="214">
        <f>98712.06/1000</f>
        <v>98.712059999999994</v>
      </c>
      <c r="P13" s="90"/>
    </row>
    <row r="14" spans="1:16" ht="15.75" customHeight="1">
      <c r="A14" s="95" t="s">
        <v>83</v>
      </c>
      <c r="B14" s="96"/>
      <c r="C14" s="82"/>
      <c r="D14" s="82"/>
      <c r="E14" s="89">
        <f t="shared" si="0"/>
        <v>0</v>
      </c>
      <c r="F14" s="82"/>
      <c r="G14" s="214"/>
      <c r="H14" s="82"/>
      <c r="I14" s="265"/>
      <c r="J14" s="82"/>
      <c r="K14" s="214"/>
      <c r="L14" s="82"/>
      <c r="M14" s="265"/>
      <c r="N14" s="82"/>
      <c r="O14" s="214"/>
      <c r="P14" s="90"/>
    </row>
    <row r="15" spans="1:16" ht="15.75" customHeight="1">
      <c r="A15" s="91" t="s">
        <v>6</v>
      </c>
      <c r="B15" s="96"/>
      <c r="C15" s="82"/>
      <c r="D15" s="82"/>
      <c r="E15" s="89"/>
      <c r="F15" s="82"/>
      <c r="G15" s="214"/>
      <c r="H15" s="82"/>
      <c r="I15" s="265"/>
      <c r="J15" s="82"/>
      <c r="K15" s="214"/>
      <c r="L15" s="82"/>
      <c r="M15" s="265"/>
      <c r="N15" s="82"/>
      <c r="O15" s="214"/>
      <c r="P15" s="90"/>
    </row>
    <row r="16" spans="1:16" s="85" customFormat="1" ht="15.75" customHeight="1">
      <c r="A16" s="86" t="s">
        <v>84</v>
      </c>
      <c r="B16" s="97"/>
      <c r="C16" s="83"/>
      <c r="D16" s="83"/>
      <c r="E16" s="94">
        <f t="shared" si="0"/>
        <v>0</v>
      </c>
      <c r="F16" s="83"/>
      <c r="G16" s="213"/>
      <c r="H16" s="83"/>
      <c r="I16" s="265"/>
      <c r="J16" s="83"/>
      <c r="K16" s="213"/>
      <c r="L16" s="83"/>
      <c r="M16" s="265"/>
      <c r="N16" s="83"/>
      <c r="O16" s="213"/>
      <c r="P16" s="84"/>
    </row>
    <row r="17" spans="1:18" s="85" customFormat="1" ht="15.75" customHeight="1">
      <c r="A17" s="86" t="s">
        <v>85</v>
      </c>
      <c r="B17" s="97"/>
      <c r="C17" s="97">
        <f>55000+2790847.16+55000+6608-234.4+15369.9-1396.19+74038.92+55000+55000+58561.91+36960.64</f>
        <v>3200755.9400000004</v>
      </c>
      <c r="D17" s="98"/>
      <c r="E17" s="94">
        <f t="shared" si="0"/>
        <v>3200755.9400000004</v>
      </c>
      <c r="F17" s="83"/>
      <c r="G17" s="213"/>
      <c r="H17" s="83"/>
      <c r="I17" s="265"/>
      <c r="J17" s="83"/>
      <c r="K17" s="213"/>
      <c r="L17" s="83"/>
      <c r="M17" s="265"/>
      <c r="N17" s="83"/>
      <c r="O17" s="213"/>
      <c r="P17" s="84"/>
    </row>
    <row r="18" spans="1:18" s="85" customFormat="1" ht="15.75" customHeight="1">
      <c r="A18" s="86" t="s">
        <v>86</v>
      </c>
      <c r="B18" s="83"/>
      <c r="C18" s="83"/>
      <c r="D18" s="83"/>
      <c r="E18" s="94">
        <f t="shared" si="0"/>
        <v>0</v>
      </c>
      <c r="F18" s="83"/>
      <c r="G18" s="213"/>
      <c r="H18" s="83"/>
      <c r="I18" s="265"/>
      <c r="J18" s="83"/>
      <c r="K18" s="213"/>
      <c r="L18" s="83"/>
      <c r="M18" s="265"/>
      <c r="N18" s="83"/>
      <c r="O18" s="213"/>
      <c r="P18" s="84"/>
    </row>
    <row r="19" spans="1:18" s="112" customFormat="1" ht="15.75" customHeight="1">
      <c r="A19" s="108" t="s">
        <v>87</v>
      </c>
      <c r="B19" s="109">
        <f>B20+B44+B52+B53</f>
        <v>52408646.848450005</v>
      </c>
      <c r="C19" s="109">
        <f>C20+C44+C52+C53</f>
        <v>2505320.1800000006</v>
      </c>
      <c r="D19" s="109">
        <f>D20+D44+D52+D53</f>
        <v>17768000.039999999</v>
      </c>
      <c r="E19" s="109">
        <f>E20+E44+E52+E53</f>
        <v>72681967.068450004</v>
      </c>
      <c r="F19" s="110"/>
      <c r="G19" s="212">
        <f>G20+G44</f>
        <v>39491</v>
      </c>
      <c r="H19" s="110"/>
      <c r="I19" s="265"/>
      <c r="J19" s="110"/>
      <c r="K19" s="212">
        <f>K20+K44+K53</f>
        <v>38071</v>
      </c>
      <c r="L19" s="110"/>
      <c r="M19" s="265"/>
      <c r="N19" s="110"/>
      <c r="O19" s="212">
        <f>O20+O44+O53</f>
        <v>5135.0811000000003</v>
      </c>
      <c r="P19" s="111"/>
    </row>
    <row r="20" spans="1:18" s="85" customFormat="1" ht="15.75" customHeight="1">
      <c r="A20" s="99" t="s">
        <v>88</v>
      </c>
      <c r="B20" s="94">
        <f>B21+B28+B39+B40+B41+B42+B43</f>
        <v>31682326.168450002</v>
      </c>
      <c r="C20" s="94">
        <f>C21+C28+C39+C40+C41+C42+C43</f>
        <v>2496660.5200000005</v>
      </c>
      <c r="D20" s="94">
        <f>D21+D28+D39+D40+D41+D42+D43</f>
        <v>0</v>
      </c>
      <c r="E20" s="94">
        <f t="shared" si="0"/>
        <v>34178986.688450001</v>
      </c>
      <c r="F20" s="83"/>
      <c r="G20" s="213">
        <f>G21+G28+G40+G42+G43</f>
        <v>34824</v>
      </c>
      <c r="H20" s="83"/>
      <c r="I20" s="265"/>
      <c r="J20" s="83"/>
      <c r="K20" s="213">
        <f>K21+K28+K41+K42+K43</f>
        <v>33506</v>
      </c>
      <c r="L20" s="83"/>
      <c r="M20" s="265"/>
      <c r="N20" s="83"/>
      <c r="O20" s="213">
        <f>O21+O28+O41+O42+O43</f>
        <v>3841.3636000000001</v>
      </c>
      <c r="P20" s="84"/>
      <c r="R20" s="112"/>
    </row>
    <row r="21" spans="1:18" s="85" customFormat="1" ht="15.75" customHeight="1">
      <c r="A21" s="100" t="s">
        <v>5</v>
      </c>
      <c r="B21" s="97">
        <f>SUM(B22:B27)</f>
        <v>8879297.0600000005</v>
      </c>
      <c r="C21" s="94">
        <f>SUM(C22:C27)</f>
        <v>0</v>
      </c>
      <c r="D21" s="94">
        <f>SUM(D22:D27)</f>
        <v>0</v>
      </c>
      <c r="E21" s="94">
        <f t="shared" si="0"/>
        <v>8879297.0600000005</v>
      </c>
      <c r="F21" s="83"/>
      <c r="G21" s="213">
        <f>SUM(G22:G27)</f>
        <v>7537</v>
      </c>
      <c r="H21" s="83"/>
      <c r="I21" s="265"/>
      <c r="J21" s="83"/>
      <c r="K21" s="213">
        <f>SUM(K22:K27)</f>
        <v>7537</v>
      </c>
      <c r="L21" s="83"/>
      <c r="M21" s="265"/>
      <c r="N21" s="83"/>
      <c r="O21" s="213">
        <f>SUM(O22:O27)</f>
        <v>1186.2812799999999</v>
      </c>
      <c r="P21" s="84"/>
      <c r="R21" s="112"/>
    </row>
    <row r="22" spans="1:18" ht="15.75" customHeight="1">
      <c r="A22" s="101" t="s">
        <v>57</v>
      </c>
      <c r="B22" s="96">
        <v>7644225.0600000005</v>
      </c>
      <c r="C22" s="82"/>
      <c r="D22" s="82"/>
      <c r="E22" s="89">
        <f t="shared" si="0"/>
        <v>7644225.0600000005</v>
      </c>
      <c r="F22" s="82"/>
      <c r="G22" s="214">
        <v>6271.1760000000004</v>
      </c>
      <c r="H22" s="82"/>
      <c r="I22" s="265"/>
      <c r="J22" s="82"/>
      <c r="K22" s="214">
        <v>6271.1760000000004</v>
      </c>
      <c r="L22" s="82"/>
      <c r="M22" s="265"/>
      <c r="N22" s="82"/>
      <c r="O22" s="214">
        <f>1186281.28/1000</f>
        <v>1186.2812799999999</v>
      </c>
      <c r="P22" s="90"/>
      <c r="R22" s="112"/>
    </row>
    <row r="23" spans="1:18" ht="15.75" customHeight="1">
      <c r="A23" s="101" t="s">
        <v>89</v>
      </c>
      <c r="B23" s="96"/>
      <c r="C23" s="82"/>
      <c r="D23" s="102"/>
      <c r="E23" s="89">
        <f t="shared" si="0"/>
        <v>0</v>
      </c>
      <c r="F23" s="82"/>
      <c r="G23" s="214"/>
      <c r="H23" s="82"/>
      <c r="I23" s="265"/>
      <c r="J23" s="82"/>
      <c r="K23" s="214"/>
      <c r="L23" s="82"/>
      <c r="M23" s="265"/>
      <c r="N23" s="82"/>
      <c r="O23" s="214"/>
      <c r="P23" s="90"/>
      <c r="R23" s="112"/>
    </row>
    <row r="24" spans="1:18" ht="15.75" customHeight="1">
      <c r="A24" s="101" t="s">
        <v>59</v>
      </c>
      <c r="B24" s="96">
        <v>1235072</v>
      </c>
      <c r="C24" s="103"/>
      <c r="D24" s="82"/>
      <c r="E24" s="89">
        <f t="shared" si="0"/>
        <v>1235072</v>
      </c>
      <c r="F24" s="82"/>
      <c r="G24" s="214">
        <v>1265.8240000000001</v>
      </c>
      <c r="H24" s="82"/>
      <c r="I24" s="265"/>
      <c r="J24" s="82"/>
      <c r="K24" s="214">
        <v>1265.8240000000001</v>
      </c>
      <c r="L24" s="82"/>
      <c r="M24" s="265"/>
      <c r="N24" s="82"/>
      <c r="O24" s="214"/>
      <c r="P24" s="90"/>
    </row>
    <row r="25" spans="1:18" ht="15.75" customHeight="1">
      <c r="A25" s="101" t="s">
        <v>58</v>
      </c>
      <c r="B25" s="82"/>
      <c r="C25" s="82"/>
      <c r="D25" s="82"/>
      <c r="E25" s="89">
        <f t="shared" si="0"/>
        <v>0</v>
      </c>
      <c r="F25" s="82"/>
      <c r="G25" s="214"/>
      <c r="H25" s="82"/>
      <c r="I25" s="265"/>
      <c r="J25" s="82"/>
      <c r="K25" s="214"/>
      <c r="L25" s="82"/>
      <c r="M25" s="265"/>
      <c r="N25" s="82"/>
      <c r="O25" s="214"/>
      <c r="P25" s="90"/>
    </row>
    <row r="26" spans="1:18" ht="15.75" customHeight="1">
      <c r="A26" s="101" t="s">
        <v>90</v>
      </c>
      <c r="B26" s="82"/>
      <c r="C26" s="82"/>
      <c r="D26" s="82"/>
      <c r="E26" s="89">
        <f t="shared" si="0"/>
        <v>0</v>
      </c>
      <c r="F26" s="82"/>
      <c r="G26" s="214"/>
      <c r="H26" s="82"/>
      <c r="I26" s="265"/>
      <c r="J26" s="82"/>
      <c r="K26" s="214"/>
      <c r="L26" s="82"/>
      <c r="M26" s="265"/>
      <c r="N26" s="82"/>
      <c r="O26" s="214"/>
      <c r="P26" s="90"/>
    </row>
    <row r="27" spans="1:18" ht="15.75" customHeight="1">
      <c r="A27" s="101" t="s">
        <v>91</v>
      </c>
      <c r="B27" s="82"/>
      <c r="C27" s="82"/>
      <c r="D27" s="82"/>
      <c r="E27" s="89">
        <f t="shared" si="0"/>
        <v>0</v>
      </c>
      <c r="F27" s="82"/>
      <c r="G27" s="214"/>
      <c r="H27" s="82"/>
      <c r="I27" s="265"/>
      <c r="J27" s="82"/>
      <c r="K27" s="214"/>
      <c r="L27" s="82"/>
      <c r="M27" s="265"/>
      <c r="N27" s="82"/>
      <c r="O27" s="214"/>
      <c r="P27" s="90"/>
    </row>
    <row r="28" spans="1:18" s="85" customFormat="1" ht="15.75" customHeight="1">
      <c r="A28" s="100" t="s">
        <v>2</v>
      </c>
      <c r="B28" s="94">
        <f>SUM(B29:B38)</f>
        <v>16007999.208450003</v>
      </c>
      <c r="C28" s="94">
        <f>SUM(C29:C38)</f>
        <v>2496660.5200000005</v>
      </c>
      <c r="D28" s="94">
        <f>SUM(D29:D38)</f>
        <v>0</v>
      </c>
      <c r="E28" s="94">
        <f>SUM(E29:E38)</f>
        <v>18504659.72845</v>
      </c>
      <c r="F28" s="83"/>
      <c r="G28" s="213">
        <f>SUM(G29:G38)</f>
        <v>3509</v>
      </c>
      <c r="H28" s="83"/>
      <c r="I28" s="265"/>
      <c r="J28" s="83"/>
      <c r="K28" s="213">
        <f>SUM(K29:K38)</f>
        <v>3746</v>
      </c>
      <c r="L28" s="83"/>
      <c r="M28" s="265"/>
      <c r="N28" s="83"/>
      <c r="O28" s="213">
        <f>SUM(O29:O38)</f>
        <v>643.29480999999998</v>
      </c>
      <c r="P28" s="84"/>
      <c r="R28" s="78"/>
    </row>
    <row r="29" spans="1:18" ht="15.75" customHeight="1">
      <c r="A29" s="101" t="s">
        <v>92</v>
      </c>
      <c r="B29" s="96">
        <v>1742563.23</v>
      </c>
      <c r="C29" s="96">
        <v>2215739.69</v>
      </c>
      <c r="D29" s="82"/>
      <c r="E29" s="89">
        <f t="shared" si="0"/>
        <v>3958302.92</v>
      </c>
      <c r="F29" s="104"/>
      <c r="G29" s="214">
        <v>600</v>
      </c>
      <c r="H29" s="82"/>
      <c r="I29" s="265"/>
      <c r="J29" s="104"/>
      <c r="K29" s="214">
        <v>1019.8068</v>
      </c>
      <c r="L29" s="82"/>
      <c r="M29" s="265"/>
      <c r="N29" s="104"/>
      <c r="O29" s="214">
        <f>216987.81/1000</f>
        <v>216.98781</v>
      </c>
      <c r="P29" s="90"/>
    </row>
    <row r="30" spans="1:18" ht="15.75" customHeight="1">
      <c r="A30" s="101" t="s">
        <v>93</v>
      </c>
      <c r="B30" s="96">
        <v>321946.51</v>
      </c>
      <c r="C30" s="96">
        <v>12553.069999999998</v>
      </c>
      <c r="D30" s="82"/>
      <c r="E30" s="89">
        <f t="shared" si="0"/>
        <v>334499.58</v>
      </c>
      <c r="F30" s="105"/>
      <c r="G30" s="214">
        <v>60</v>
      </c>
      <c r="H30" s="82"/>
      <c r="I30" s="265"/>
      <c r="J30" s="105"/>
      <c r="K30" s="214">
        <v>60</v>
      </c>
      <c r="L30" s="82"/>
      <c r="M30" s="265"/>
      <c r="N30" s="105"/>
      <c r="O30" s="214">
        <f>7375/1000</f>
        <v>7.375</v>
      </c>
      <c r="P30" s="90"/>
    </row>
    <row r="31" spans="1:18" ht="15.75" customHeight="1">
      <c r="A31" s="101" t="s">
        <v>94</v>
      </c>
      <c r="B31" s="96">
        <v>13125685.168450002</v>
      </c>
      <c r="C31" s="96">
        <v>3870.47</v>
      </c>
      <c r="D31" s="82"/>
      <c r="E31" s="89">
        <f t="shared" si="0"/>
        <v>13129555.638450002</v>
      </c>
      <c r="F31" s="82"/>
      <c r="G31" s="214">
        <v>1031</v>
      </c>
      <c r="H31" s="82"/>
      <c r="I31" s="265"/>
      <c r="J31" s="82"/>
      <c r="K31" s="214">
        <v>926.19320000000005</v>
      </c>
      <c r="L31" s="82"/>
      <c r="M31" s="265"/>
      <c r="N31" s="82"/>
      <c r="O31" s="214">
        <f>121332.08/1000</f>
        <v>121.33208</v>
      </c>
      <c r="P31" s="90"/>
    </row>
    <row r="32" spans="1:18" ht="15.75" customHeight="1">
      <c r="A32" s="101" t="s">
        <v>95</v>
      </c>
      <c r="B32" s="96">
        <v>156899.43</v>
      </c>
      <c r="C32" s="96">
        <v>3746.93</v>
      </c>
      <c r="D32" s="82"/>
      <c r="E32" s="89">
        <f t="shared" si="0"/>
        <v>160646.35999999999</v>
      </c>
      <c r="F32" s="82"/>
      <c r="G32" s="214">
        <v>30</v>
      </c>
      <c r="H32" s="82"/>
      <c r="I32" s="265"/>
      <c r="J32" s="82"/>
      <c r="K32" s="214">
        <v>30</v>
      </c>
      <c r="L32" s="82"/>
      <c r="M32" s="265"/>
      <c r="N32" s="82"/>
      <c r="O32" s="214">
        <f>7537.59/1000</f>
        <v>7.5375899999999998</v>
      </c>
      <c r="P32" s="90"/>
    </row>
    <row r="33" spans="1:17" ht="15.75" customHeight="1">
      <c r="A33" s="101" t="s">
        <v>96</v>
      </c>
      <c r="B33" s="96"/>
      <c r="C33" s="82"/>
      <c r="D33" s="82"/>
      <c r="E33" s="89">
        <f t="shared" si="0"/>
        <v>0</v>
      </c>
      <c r="F33" s="82"/>
      <c r="G33" s="214"/>
      <c r="H33" s="82"/>
      <c r="I33" s="265"/>
      <c r="J33" s="82"/>
      <c r="K33" s="214"/>
      <c r="L33" s="82"/>
      <c r="M33" s="265"/>
      <c r="N33" s="82"/>
      <c r="O33" s="214"/>
      <c r="P33" s="90"/>
    </row>
    <row r="34" spans="1:17" ht="15.75" customHeight="1">
      <c r="A34" s="101" t="s">
        <v>97</v>
      </c>
      <c r="B34" s="96"/>
      <c r="C34" s="82"/>
      <c r="D34" s="82"/>
      <c r="E34" s="89">
        <f t="shared" si="0"/>
        <v>0</v>
      </c>
      <c r="F34" s="82"/>
      <c r="G34" s="214"/>
      <c r="H34" s="82"/>
      <c r="I34" s="265"/>
      <c r="J34" s="82"/>
      <c r="K34" s="214"/>
      <c r="L34" s="82"/>
      <c r="M34" s="265"/>
      <c r="N34" s="82"/>
      <c r="O34" s="214"/>
      <c r="P34" s="90"/>
    </row>
    <row r="35" spans="1:17" ht="45">
      <c r="A35" s="101" t="s">
        <v>98</v>
      </c>
      <c r="B35" s="96">
        <v>50704.63</v>
      </c>
      <c r="C35" s="82"/>
      <c r="D35" s="82"/>
      <c r="E35" s="89">
        <f t="shared" si="0"/>
        <v>50704.63</v>
      </c>
      <c r="F35" s="82"/>
      <c r="G35" s="214">
        <v>30</v>
      </c>
      <c r="H35" s="82"/>
      <c r="I35" s="265"/>
      <c r="J35" s="82"/>
      <c r="K35" s="214">
        <v>30</v>
      </c>
      <c r="L35" s="82"/>
      <c r="M35" s="265"/>
      <c r="N35" s="82"/>
      <c r="O35" s="214">
        <f>7601.32/1000</f>
        <v>7.6013199999999994</v>
      </c>
      <c r="P35" s="90"/>
    </row>
    <row r="36" spans="1:17" ht="45">
      <c r="A36" s="101" t="s">
        <v>99</v>
      </c>
      <c r="B36" s="96">
        <v>363816.86000000004</v>
      </c>
      <c r="C36" s="96">
        <v>4725.43</v>
      </c>
      <c r="D36" s="82"/>
      <c r="E36" s="89">
        <f t="shared" si="0"/>
        <v>368542.29000000004</v>
      </c>
      <c r="F36" s="82"/>
      <c r="G36" s="214">
        <v>743</v>
      </c>
      <c r="H36" s="82"/>
      <c r="I36" s="265"/>
      <c r="J36" s="82"/>
      <c r="K36" s="214">
        <v>725</v>
      </c>
      <c r="L36" s="82"/>
      <c r="M36" s="265"/>
      <c r="N36" s="82"/>
      <c r="O36" s="214">
        <f>100600.46/1000</f>
        <v>100.60046000000001</v>
      </c>
      <c r="P36" s="90"/>
    </row>
    <row r="37" spans="1:17" ht="30">
      <c r="A37" s="101" t="s">
        <v>117</v>
      </c>
      <c r="B37" s="96"/>
      <c r="C37" s="82"/>
      <c r="D37" s="82"/>
      <c r="E37" s="89">
        <f t="shared" si="0"/>
        <v>0</v>
      </c>
      <c r="F37" s="105"/>
      <c r="G37" s="214"/>
      <c r="H37" s="82"/>
      <c r="I37" s="265"/>
      <c r="J37" s="105"/>
      <c r="K37" s="214"/>
      <c r="L37" s="82"/>
      <c r="M37" s="265"/>
      <c r="N37" s="105"/>
      <c r="O37" s="214"/>
      <c r="P37" s="90"/>
    </row>
    <row r="38" spans="1:17" ht="16.5" customHeight="1">
      <c r="A38" s="101" t="s">
        <v>100</v>
      </c>
      <c r="B38" s="96">
        <v>246383.37999999998</v>
      </c>
      <c r="C38" s="96">
        <v>256024.93</v>
      </c>
      <c r="D38" s="82"/>
      <c r="E38" s="89">
        <f t="shared" si="0"/>
        <v>502408.30999999994</v>
      </c>
      <c r="F38" s="105"/>
      <c r="G38" s="214">
        <v>1015</v>
      </c>
      <c r="H38" s="82"/>
      <c r="I38" s="265"/>
      <c r="J38" s="105"/>
      <c r="K38" s="214">
        <v>955</v>
      </c>
      <c r="L38" s="82"/>
      <c r="M38" s="265"/>
      <c r="N38" s="105"/>
      <c r="O38" s="214">
        <f>181860.55/1000</f>
        <v>181.86054999999999</v>
      </c>
      <c r="P38" s="90"/>
      <c r="Q38" s="186"/>
    </row>
    <row r="39" spans="1:17" s="85" customFormat="1" ht="15.75" customHeight="1">
      <c r="A39" s="100" t="s">
        <v>101</v>
      </c>
      <c r="B39" s="97"/>
      <c r="C39" s="83"/>
      <c r="D39" s="83"/>
      <c r="E39" s="94">
        <f t="shared" si="0"/>
        <v>0</v>
      </c>
      <c r="F39" s="83"/>
      <c r="G39" s="213"/>
      <c r="H39" s="83"/>
      <c r="I39" s="265"/>
      <c r="J39" s="83"/>
      <c r="K39" s="213"/>
      <c r="L39" s="83"/>
      <c r="M39" s="265"/>
      <c r="N39" s="83"/>
      <c r="O39" s="213"/>
      <c r="P39" s="84"/>
      <c r="Q39" s="187"/>
    </row>
    <row r="40" spans="1:17" s="85" customFormat="1" ht="15.75" customHeight="1">
      <c r="A40" s="100" t="s">
        <v>7</v>
      </c>
      <c r="B40" s="97"/>
      <c r="C40" s="83"/>
      <c r="D40" s="83"/>
      <c r="E40" s="94">
        <f t="shared" si="0"/>
        <v>0</v>
      </c>
      <c r="F40" s="83"/>
      <c r="G40" s="213">
        <v>22120</v>
      </c>
      <c r="H40" s="83"/>
      <c r="I40" s="265"/>
      <c r="J40" s="83"/>
      <c r="K40" s="213"/>
      <c r="L40" s="83"/>
      <c r="M40" s="265"/>
      <c r="N40" s="83"/>
      <c r="O40" s="213"/>
      <c r="P40" s="84"/>
      <c r="Q40" s="188"/>
    </row>
    <row r="41" spans="1:17" s="85" customFormat="1" ht="15.75" customHeight="1">
      <c r="A41" s="100" t="s">
        <v>6</v>
      </c>
      <c r="B41" s="97"/>
      <c r="C41" s="83"/>
      <c r="D41" s="83"/>
      <c r="E41" s="94">
        <f t="shared" si="0"/>
        <v>0</v>
      </c>
      <c r="F41" s="83"/>
      <c r="G41" s="213"/>
      <c r="H41" s="83"/>
      <c r="I41" s="265"/>
      <c r="J41" s="83"/>
      <c r="K41" s="213">
        <v>20765</v>
      </c>
      <c r="L41" s="83"/>
      <c r="M41" s="265"/>
      <c r="N41" s="83"/>
      <c r="O41" s="213">
        <f>1932614.54/1000</f>
        <v>1932.61454</v>
      </c>
      <c r="P41" s="84"/>
    </row>
    <row r="42" spans="1:17" s="85" customFormat="1" ht="15.75" customHeight="1">
      <c r="A42" s="100" t="s">
        <v>8</v>
      </c>
      <c r="B42" s="97">
        <v>135705.74</v>
      </c>
      <c r="C42" s="97">
        <v>0</v>
      </c>
      <c r="D42" s="83"/>
      <c r="E42" s="94">
        <f t="shared" si="0"/>
        <v>135705.74</v>
      </c>
      <c r="F42" s="83"/>
      <c r="G42" s="213">
        <v>186</v>
      </c>
      <c r="H42" s="83"/>
      <c r="I42" s="265"/>
      <c r="J42" s="83"/>
      <c r="K42" s="213">
        <v>186</v>
      </c>
      <c r="L42" s="83"/>
      <c r="M42" s="265"/>
      <c r="N42" s="83"/>
      <c r="O42" s="213">
        <f>45272.97/1000</f>
        <v>45.272970000000001</v>
      </c>
      <c r="P42" s="84"/>
    </row>
    <row r="43" spans="1:17" s="85" customFormat="1" ht="15.75" customHeight="1">
      <c r="A43" s="100" t="s">
        <v>0</v>
      </c>
      <c r="B43" s="97">
        <v>6659324.1599999992</v>
      </c>
      <c r="C43" s="83"/>
      <c r="D43" s="83"/>
      <c r="E43" s="94">
        <f t="shared" si="0"/>
        <v>6659324.1599999992</v>
      </c>
      <c r="F43" s="83"/>
      <c r="G43" s="213">
        <v>1472</v>
      </c>
      <c r="H43" s="83"/>
      <c r="I43" s="265"/>
      <c r="J43" s="83"/>
      <c r="K43" s="213">
        <v>1272</v>
      </c>
      <c r="L43" s="83"/>
      <c r="M43" s="265"/>
      <c r="N43" s="83"/>
      <c r="O43" s="213">
        <v>33.9</v>
      </c>
      <c r="P43" s="84"/>
    </row>
    <row r="44" spans="1:17" s="85" customFormat="1" ht="15.75" customHeight="1">
      <c r="A44" s="99" t="s">
        <v>102</v>
      </c>
      <c r="B44" s="87">
        <f>B45+B49+B50+B51</f>
        <v>20726320.68</v>
      </c>
      <c r="C44" s="87">
        <f>C45+C49+C50+C51</f>
        <v>8659.66</v>
      </c>
      <c r="D44" s="87">
        <f>D45+D49+D50+D51</f>
        <v>17768000.039999999</v>
      </c>
      <c r="E44" s="87">
        <f>E45+E49+E50+E51</f>
        <v>38502980.380000003</v>
      </c>
      <c r="F44" s="83"/>
      <c r="G44" s="213">
        <f>SUM(G45)</f>
        <v>4667</v>
      </c>
      <c r="H44" s="83"/>
      <c r="I44" s="265"/>
      <c r="J44" s="83"/>
      <c r="K44" s="213">
        <f>SUM(K45)</f>
        <v>4455</v>
      </c>
      <c r="L44" s="83"/>
      <c r="M44" s="265"/>
      <c r="N44" s="83"/>
      <c r="O44" s="213">
        <f>SUM(O45)</f>
        <v>1210.9332300000001</v>
      </c>
      <c r="P44" s="84"/>
    </row>
    <row r="45" spans="1:17" s="85" customFormat="1" ht="15.75" customHeight="1">
      <c r="A45" s="100" t="s">
        <v>103</v>
      </c>
      <c r="B45" s="94">
        <f>SUM(B46:B48)</f>
        <v>20726320.68</v>
      </c>
      <c r="C45" s="94">
        <f>SUM(C46:C48)</f>
        <v>8659.66</v>
      </c>
      <c r="D45" s="94">
        <f>SUM(D46:D48)</f>
        <v>17768000.039999999</v>
      </c>
      <c r="E45" s="94">
        <f>SUM(E46:E48)</f>
        <v>38502980.380000003</v>
      </c>
      <c r="F45" s="83"/>
      <c r="G45" s="213">
        <f>SUM(G46:G48)</f>
        <v>4667</v>
      </c>
      <c r="H45" s="83"/>
      <c r="I45" s="265"/>
      <c r="J45" s="83"/>
      <c r="K45" s="213">
        <f>SUM(K46:K48)</f>
        <v>4455</v>
      </c>
      <c r="L45" s="83"/>
      <c r="M45" s="265"/>
      <c r="N45" s="83"/>
      <c r="O45" s="213">
        <f>SUM(O46:O48)</f>
        <v>1210.9332300000001</v>
      </c>
      <c r="P45" s="84"/>
    </row>
    <row r="46" spans="1:17" ht="15.75" customHeight="1">
      <c r="A46" s="101" t="s">
        <v>104</v>
      </c>
      <c r="B46" s="96">
        <v>15619318.439999999</v>
      </c>
      <c r="C46" s="96">
        <v>0</v>
      </c>
      <c r="D46" s="96">
        <v>10990643.6</v>
      </c>
      <c r="E46" s="89">
        <f t="shared" si="0"/>
        <v>26609962.039999999</v>
      </c>
      <c r="F46" s="82"/>
      <c r="G46" s="214">
        <v>3140.5</v>
      </c>
      <c r="H46" s="82"/>
      <c r="I46" s="265"/>
      <c r="J46" s="82"/>
      <c r="K46" s="214">
        <v>3170.5</v>
      </c>
      <c r="L46" s="82"/>
      <c r="M46" s="265"/>
      <c r="N46" s="82"/>
      <c r="O46" s="214">
        <f>499082.94/1000</f>
        <v>499.08294000000001</v>
      </c>
      <c r="P46" s="90"/>
    </row>
    <row r="47" spans="1:17" ht="15.75" customHeight="1">
      <c r="A47" s="101" t="s">
        <v>105</v>
      </c>
      <c r="B47" s="96">
        <v>1975396.44</v>
      </c>
      <c r="C47" s="96">
        <v>8659.66</v>
      </c>
      <c r="D47" s="96">
        <v>0</v>
      </c>
      <c r="E47" s="89">
        <f t="shared" si="0"/>
        <v>1984056.0999999999</v>
      </c>
      <c r="F47" s="82"/>
      <c r="G47" s="214">
        <v>1526.5</v>
      </c>
      <c r="H47" s="82"/>
      <c r="I47" s="265"/>
      <c r="J47" s="82"/>
      <c r="K47" s="214">
        <v>1284.5</v>
      </c>
      <c r="L47" s="82"/>
      <c r="M47" s="265"/>
      <c r="N47" s="82"/>
      <c r="O47" s="214">
        <f>711850.29/1000</f>
        <v>711.85029000000009</v>
      </c>
      <c r="P47" s="90"/>
    </row>
    <row r="48" spans="1:17" ht="15.75" customHeight="1">
      <c r="A48" s="101" t="s">
        <v>106</v>
      </c>
      <c r="B48" s="96">
        <v>3131605.8</v>
      </c>
      <c r="C48" s="82"/>
      <c r="D48" s="96">
        <v>6777356.4400000004</v>
      </c>
      <c r="E48" s="89">
        <f t="shared" si="0"/>
        <v>9908962.2400000002</v>
      </c>
      <c r="F48" s="82"/>
      <c r="G48" s="214"/>
      <c r="H48" s="82"/>
      <c r="I48" s="265"/>
      <c r="J48" s="82"/>
      <c r="K48" s="214"/>
      <c r="L48" s="82"/>
      <c r="M48" s="265"/>
      <c r="N48" s="82"/>
      <c r="O48" s="214"/>
      <c r="P48" s="90"/>
    </row>
    <row r="49" spans="1:18" s="85" customFormat="1" ht="15.75" customHeight="1">
      <c r="A49" s="100" t="s">
        <v>107</v>
      </c>
      <c r="B49" s="83"/>
      <c r="C49" s="83"/>
      <c r="D49" s="83"/>
      <c r="E49" s="94">
        <f t="shared" si="0"/>
        <v>0</v>
      </c>
      <c r="F49" s="83"/>
      <c r="G49" s="213"/>
      <c r="H49" s="83"/>
      <c r="I49" s="265"/>
      <c r="J49" s="83"/>
      <c r="K49" s="213"/>
      <c r="L49" s="83"/>
      <c r="M49" s="265"/>
      <c r="N49" s="83"/>
      <c r="O49" s="213"/>
      <c r="P49" s="84"/>
    </row>
    <row r="50" spans="1:18" s="85" customFormat="1" ht="15.75" customHeight="1">
      <c r="A50" s="100" t="s">
        <v>108</v>
      </c>
      <c r="B50" s="83"/>
      <c r="C50" s="83"/>
      <c r="D50" s="83"/>
      <c r="E50" s="94">
        <f t="shared" si="0"/>
        <v>0</v>
      </c>
      <c r="F50" s="83"/>
      <c r="G50" s="213"/>
      <c r="H50" s="83"/>
      <c r="I50" s="265"/>
      <c r="J50" s="83"/>
      <c r="K50" s="213"/>
      <c r="L50" s="83"/>
      <c r="M50" s="265"/>
      <c r="N50" s="83"/>
      <c r="O50" s="213"/>
      <c r="P50" s="84"/>
    </row>
    <row r="51" spans="1:18" s="85" customFormat="1" ht="15.75" customHeight="1">
      <c r="A51" s="100" t="s">
        <v>109</v>
      </c>
      <c r="B51" s="83"/>
      <c r="C51" s="83"/>
      <c r="D51" s="83"/>
      <c r="E51" s="94">
        <f t="shared" si="0"/>
        <v>0</v>
      </c>
      <c r="F51" s="83"/>
      <c r="G51" s="213"/>
      <c r="H51" s="83"/>
      <c r="I51" s="265"/>
      <c r="J51" s="83"/>
      <c r="K51" s="213"/>
      <c r="L51" s="83"/>
      <c r="M51" s="265"/>
      <c r="N51" s="83"/>
      <c r="O51" s="213"/>
      <c r="P51" s="84"/>
    </row>
    <row r="52" spans="1:18" s="85" customFormat="1" ht="15.75" customHeight="1">
      <c r="A52" s="99" t="s">
        <v>110</v>
      </c>
      <c r="B52" s="83"/>
      <c r="C52" s="83"/>
      <c r="D52" s="83"/>
      <c r="E52" s="94">
        <f t="shared" si="0"/>
        <v>0</v>
      </c>
      <c r="F52" s="83"/>
      <c r="G52" s="213"/>
      <c r="H52" s="83"/>
      <c r="I52" s="265"/>
      <c r="J52" s="83"/>
      <c r="K52" s="213"/>
      <c r="L52" s="83"/>
      <c r="M52" s="265"/>
      <c r="N52" s="83"/>
      <c r="O52" s="213"/>
      <c r="P52" s="84"/>
    </row>
    <row r="53" spans="1:18" s="85" customFormat="1" ht="15.75" customHeight="1">
      <c r="A53" s="99" t="s">
        <v>111</v>
      </c>
      <c r="B53" s="83"/>
      <c r="C53" s="83"/>
      <c r="D53" s="83"/>
      <c r="E53" s="94">
        <f t="shared" si="0"/>
        <v>0</v>
      </c>
      <c r="F53" s="83"/>
      <c r="G53" s="213"/>
      <c r="H53" s="83"/>
      <c r="I53" s="265"/>
      <c r="J53" s="83"/>
      <c r="K53" s="213">
        <v>110</v>
      </c>
      <c r="L53" s="83"/>
      <c r="M53" s="265"/>
      <c r="N53" s="83"/>
      <c r="O53" s="213">
        <f>82784.27/1000</f>
        <v>82.784270000000006</v>
      </c>
      <c r="P53" s="84"/>
    </row>
    <row r="54" spans="1:18" s="112" customFormat="1" ht="16.5" customHeight="1" thickBot="1">
      <c r="A54" s="113" t="s">
        <v>112</v>
      </c>
      <c r="B54" s="114" t="e">
        <f>B6-B19</f>
        <v>#REF!</v>
      </c>
      <c r="C54" s="114" t="e">
        <f>C6-C19</f>
        <v>#REF!</v>
      </c>
      <c r="D54" s="114" t="e">
        <f>D6-D19</f>
        <v>#REF!</v>
      </c>
      <c r="E54" s="114" t="e">
        <f>E6-E19</f>
        <v>#REF!</v>
      </c>
      <c r="F54" s="115"/>
      <c r="G54" s="215">
        <f>G6-G19</f>
        <v>-17491</v>
      </c>
      <c r="H54" s="115"/>
      <c r="I54" s="266"/>
      <c r="J54" s="115"/>
      <c r="K54" s="215">
        <f>K6-K19</f>
        <v>-16071</v>
      </c>
      <c r="L54" s="115"/>
      <c r="M54" s="266"/>
      <c r="N54" s="115"/>
      <c r="O54" s="216">
        <f>O6-O19</f>
        <v>-244.02596000000085</v>
      </c>
      <c r="P54" s="116"/>
      <c r="Q54" s="160"/>
      <c r="R54" s="161"/>
    </row>
    <row r="55" spans="1:18" ht="32.25" customHeight="1">
      <c r="A55" s="257" t="s">
        <v>154</v>
      </c>
      <c r="B55" s="258"/>
      <c r="C55" s="258"/>
      <c r="D55" s="258"/>
      <c r="E55" s="258"/>
      <c r="F55" s="258"/>
      <c r="G55" s="258"/>
      <c r="H55" s="258"/>
      <c r="I55" s="258"/>
      <c r="J55" s="258"/>
      <c r="K55" s="258"/>
      <c r="L55" s="258"/>
      <c r="M55" s="258"/>
      <c r="N55" s="258"/>
      <c r="O55" s="258"/>
      <c r="P55" s="258"/>
    </row>
    <row r="56" spans="1:18" ht="32.25" customHeight="1">
      <c r="A56" s="259" t="s">
        <v>155</v>
      </c>
      <c r="B56" s="260"/>
      <c r="C56" s="260"/>
      <c r="D56" s="260"/>
      <c r="E56" s="260"/>
      <c r="F56" s="260"/>
      <c r="G56" s="260"/>
      <c r="H56" s="260"/>
      <c r="I56" s="260"/>
      <c r="J56" s="260"/>
      <c r="K56" s="260"/>
      <c r="L56" s="260"/>
      <c r="M56" s="260"/>
      <c r="N56" s="260"/>
      <c r="O56" s="260"/>
      <c r="P56" s="260"/>
    </row>
  </sheetData>
  <mergeCells count="12">
    <mergeCell ref="A56:P56"/>
    <mergeCell ref="J4:L4"/>
    <mergeCell ref="N4:P4"/>
    <mergeCell ref="A2:P2"/>
    <mergeCell ref="A3:P3"/>
    <mergeCell ref="I4:I54"/>
    <mergeCell ref="M4:M54"/>
    <mergeCell ref="B4:E4"/>
    <mergeCell ref="F4:H4"/>
    <mergeCell ref="A1:P1"/>
    <mergeCell ref="A4:A5"/>
    <mergeCell ref="A55:P55"/>
  </mergeCells>
  <printOptions horizontalCentered="1"/>
  <pageMargins left="0.17" right="0.17" top="0.34" bottom="0.34" header="0.3" footer="0.3"/>
  <pageSetup scale="53"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O11"/>
  <sheetViews>
    <sheetView view="pageBreakPreview" zoomScale="110" zoomScaleNormal="100" zoomScaleSheetLayoutView="110" workbookViewId="0">
      <pane xSplit="26340" topLeftCell="Q1"/>
      <selection activeCell="B3" sqref="B3:N3"/>
      <selection pane="topRight" activeCell="Q1" sqref="Q1"/>
    </sheetView>
  </sheetViews>
  <sheetFormatPr defaultRowHeight="12.75"/>
  <cols>
    <col min="1" max="1" width="9.140625" style="59"/>
    <col min="2" max="2" width="25.7109375" style="59" customWidth="1"/>
    <col min="3" max="13" width="15" style="59" customWidth="1"/>
    <col min="14" max="14" width="21.28515625" style="59" customWidth="1"/>
    <col min="15" max="16384" width="9.140625" style="59"/>
  </cols>
  <sheetData>
    <row r="1" spans="1:15" ht="15.75" customHeight="1">
      <c r="A1" s="126"/>
      <c r="B1" s="243" t="s">
        <v>125</v>
      </c>
      <c r="C1" s="243"/>
      <c r="D1" s="243"/>
      <c r="E1" s="243"/>
      <c r="F1" s="243"/>
      <c r="G1" s="243"/>
      <c r="H1" s="243"/>
      <c r="I1" s="243"/>
      <c r="J1" s="243"/>
      <c r="K1" s="243"/>
      <c r="L1" s="243"/>
      <c r="M1" s="243"/>
      <c r="N1" s="243"/>
      <c r="O1" s="126"/>
    </row>
    <row r="2" spans="1:15" ht="82.5" customHeight="1">
      <c r="B2" s="217" t="s">
        <v>486</v>
      </c>
      <c r="C2" s="217"/>
      <c r="D2" s="217"/>
      <c r="E2" s="217"/>
      <c r="F2" s="217"/>
      <c r="G2" s="217"/>
      <c r="H2" s="217"/>
      <c r="I2" s="217"/>
      <c r="J2" s="217"/>
      <c r="K2" s="217"/>
      <c r="L2" s="217"/>
      <c r="M2" s="217"/>
      <c r="N2" s="217"/>
    </row>
    <row r="3" spans="1:15" ht="19.5" customHeight="1" thickBot="1">
      <c r="B3" s="267" t="s">
        <v>28</v>
      </c>
      <c r="C3" s="267"/>
      <c r="D3" s="267"/>
      <c r="E3" s="267"/>
      <c r="F3" s="267"/>
      <c r="G3" s="267"/>
      <c r="H3" s="267"/>
      <c r="I3" s="267"/>
      <c r="J3" s="267"/>
      <c r="K3" s="267"/>
      <c r="L3" s="267"/>
      <c r="M3" s="267"/>
      <c r="N3" s="267"/>
    </row>
    <row r="4" spans="1:15" s="63" customFormat="1" ht="15" customHeight="1">
      <c r="B4" s="273" t="s">
        <v>54</v>
      </c>
      <c r="C4" s="270" t="s">
        <v>55</v>
      </c>
      <c r="D4" s="271"/>
      <c r="E4" s="271"/>
      <c r="F4" s="272"/>
      <c r="G4" s="270" t="s">
        <v>145</v>
      </c>
      <c r="H4" s="271"/>
      <c r="I4" s="271"/>
      <c r="J4" s="272"/>
      <c r="K4" s="270" t="s">
        <v>56</v>
      </c>
      <c r="L4" s="271"/>
      <c r="M4" s="271"/>
      <c r="N4" s="272"/>
    </row>
    <row r="5" spans="1:15" s="63" customFormat="1" ht="15" customHeight="1">
      <c r="B5" s="274"/>
      <c r="C5" s="143" t="s">
        <v>139</v>
      </c>
      <c r="D5" s="135" t="s">
        <v>140</v>
      </c>
      <c r="E5" s="135" t="s">
        <v>141</v>
      </c>
      <c r="F5" s="140" t="s">
        <v>142</v>
      </c>
      <c r="G5" s="143" t="s">
        <v>139</v>
      </c>
      <c r="H5" s="135" t="s">
        <v>140</v>
      </c>
      <c r="I5" s="135" t="s">
        <v>141</v>
      </c>
      <c r="J5" s="140" t="s">
        <v>142</v>
      </c>
      <c r="K5" s="143" t="s">
        <v>139</v>
      </c>
      <c r="L5" s="135" t="s">
        <v>140</v>
      </c>
      <c r="M5" s="135" t="s">
        <v>141</v>
      </c>
      <c r="N5" s="140" t="s">
        <v>142</v>
      </c>
    </row>
    <row r="6" spans="1:15" ht="29.25" customHeight="1">
      <c r="B6" s="141" t="s">
        <v>57</v>
      </c>
      <c r="C6" s="146">
        <v>26622.92</v>
      </c>
      <c r="D6" s="146"/>
      <c r="E6" s="146"/>
      <c r="F6" s="146"/>
      <c r="G6" s="146">
        <v>1376646.17</v>
      </c>
      <c r="H6" s="190"/>
      <c r="I6" s="191"/>
      <c r="J6" s="191"/>
      <c r="K6" s="146">
        <f>C6+G6</f>
        <v>1403269.0899999999</v>
      </c>
      <c r="L6" s="146">
        <f>D6+H6</f>
        <v>0</v>
      </c>
      <c r="M6" s="146">
        <f>E6+I6</f>
        <v>0</v>
      </c>
      <c r="N6" s="146">
        <f>F6+J6</f>
        <v>0</v>
      </c>
    </row>
    <row r="7" spans="1:15" ht="29.25" customHeight="1">
      <c r="B7" s="141" t="s">
        <v>58</v>
      </c>
      <c r="C7" s="191"/>
      <c r="D7" s="191"/>
      <c r="E7" s="191"/>
      <c r="F7" s="191"/>
      <c r="G7" s="191"/>
      <c r="H7" s="191"/>
      <c r="I7" s="191"/>
      <c r="J7" s="191"/>
      <c r="K7" s="146">
        <v>0</v>
      </c>
      <c r="L7" s="146">
        <v>0</v>
      </c>
      <c r="M7" s="146">
        <v>0</v>
      </c>
      <c r="N7" s="146">
        <f>F7+J7</f>
        <v>0</v>
      </c>
    </row>
    <row r="8" spans="1:15" ht="29.25" customHeight="1">
      <c r="B8" s="141" t="s">
        <v>59</v>
      </c>
      <c r="C8" s="191"/>
      <c r="D8" s="191"/>
      <c r="E8" s="191"/>
      <c r="F8" s="191"/>
      <c r="G8" s="191"/>
      <c r="H8" s="191"/>
      <c r="I8" s="191"/>
      <c r="J8" s="191"/>
      <c r="K8" s="146">
        <f>C8+G8</f>
        <v>0</v>
      </c>
      <c r="L8" s="146">
        <f>D8+H8</f>
        <v>0</v>
      </c>
      <c r="M8" s="146">
        <f>E8+I8</f>
        <v>0</v>
      </c>
      <c r="N8" s="146">
        <f>F8+J8</f>
        <v>0</v>
      </c>
    </row>
    <row r="9" spans="1:15" s="62" customFormat="1" ht="29.25" customHeight="1" thickBot="1">
      <c r="B9" s="142" t="s">
        <v>27</v>
      </c>
      <c r="C9" s="148">
        <f t="shared" ref="C9:N9" si="0">SUM(C6:C8)</f>
        <v>26622.92</v>
      </c>
      <c r="D9" s="149">
        <f t="shared" si="0"/>
        <v>0</v>
      </c>
      <c r="E9" s="149">
        <f t="shared" si="0"/>
        <v>0</v>
      </c>
      <c r="F9" s="150">
        <f t="shared" si="0"/>
        <v>0</v>
      </c>
      <c r="G9" s="151">
        <f t="shared" si="0"/>
        <v>1376646.17</v>
      </c>
      <c r="H9" s="152">
        <f t="shared" si="0"/>
        <v>0</v>
      </c>
      <c r="I9" s="152">
        <f t="shared" si="0"/>
        <v>0</v>
      </c>
      <c r="J9" s="150">
        <f t="shared" si="0"/>
        <v>0</v>
      </c>
      <c r="K9" s="151">
        <f t="shared" si="0"/>
        <v>1403269.0899999999</v>
      </c>
      <c r="L9" s="152">
        <f t="shared" si="0"/>
        <v>0</v>
      </c>
      <c r="M9" s="152">
        <f t="shared" si="0"/>
        <v>0</v>
      </c>
      <c r="N9" s="150">
        <f t="shared" si="0"/>
        <v>0</v>
      </c>
    </row>
    <row r="10" spans="1:15" ht="76.5" customHeight="1">
      <c r="B10" s="275" t="s">
        <v>148</v>
      </c>
      <c r="C10" s="276"/>
      <c r="D10" s="276"/>
      <c r="E10" s="276"/>
      <c r="F10" s="276"/>
      <c r="G10" s="276"/>
      <c r="H10" s="276"/>
      <c r="I10" s="276"/>
      <c r="J10" s="276"/>
      <c r="K10" s="276"/>
      <c r="L10" s="276"/>
      <c r="M10" s="276"/>
      <c r="N10" s="276"/>
    </row>
    <row r="11" spans="1:15" ht="60" customHeight="1">
      <c r="B11" s="268" t="s">
        <v>147</v>
      </c>
      <c r="C11" s="269"/>
      <c r="D11" s="269"/>
      <c r="E11" s="269"/>
      <c r="F11" s="269"/>
      <c r="G11" s="269"/>
      <c r="H11" s="269"/>
      <c r="I11" s="269"/>
      <c r="J11" s="269"/>
      <c r="K11" s="269"/>
      <c r="L11" s="269"/>
      <c r="M11" s="269"/>
      <c r="N11" s="269"/>
    </row>
  </sheetData>
  <mergeCells count="9">
    <mergeCell ref="B2:N2"/>
    <mergeCell ref="B3:N3"/>
    <mergeCell ref="B1:N1"/>
    <mergeCell ref="B11:N11"/>
    <mergeCell ref="C4:F4"/>
    <mergeCell ref="G4:J4"/>
    <mergeCell ref="K4:N4"/>
    <mergeCell ref="B4:B5"/>
    <mergeCell ref="B10:N10"/>
  </mergeCells>
  <printOptions horizontalCentered="1"/>
  <pageMargins left="0.7" right="0.7" top="0.75" bottom="0.75" header="0.3" footer="0.3"/>
  <pageSetup scale="57"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B1:F9"/>
  <sheetViews>
    <sheetView view="pageBreakPreview" zoomScale="120" zoomScaleNormal="100" zoomScaleSheetLayoutView="120" workbookViewId="0">
      <selection activeCell="B8" sqref="B8:E8"/>
    </sheetView>
  </sheetViews>
  <sheetFormatPr defaultRowHeight="12.75"/>
  <cols>
    <col min="1" max="1" width="9.140625" style="59"/>
    <col min="2" max="2" width="30.140625" style="59" customWidth="1"/>
    <col min="3" max="5" width="31.7109375" style="59" customWidth="1"/>
    <col min="6" max="16384" width="9.140625" style="59"/>
  </cols>
  <sheetData>
    <row r="1" spans="2:6" ht="15.75">
      <c r="B1" s="243" t="s">
        <v>126</v>
      </c>
      <c r="C1" s="243"/>
      <c r="D1" s="243"/>
      <c r="E1" s="243"/>
      <c r="F1" s="126"/>
    </row>
    <row r="2" spans="2:6" ht="81" customHeight="1">
      <c r="B2" s="217" t="s">
        <v>487</v>
      </c>
      <c r="C2" s="217"/>
      <c r="D2" s="217"/>
      <c r="E2" s="217"/>
    </row>
    <row r="3" spans="2:6" ht="11.25" customHeight="1" thickBot="1">
      <c r="B3" s="267" t="s">
        <v>28</v>
      </c>
      <c r="C3" s="267"/>
      <c r="D3" s="267"/>
      <c r="E3" s="267"/>
    </row>
    <row r="4" spans="2:6" s="63" customFormat="1" ht="25.5">
      <c r="B4" s="26" t="s">
        <v>54</v>
      </c>
      <c r="C4" s="136" t="s">
        <v>55</v>
      </c>
      <c r="D4" s="136" t="s">
        <v>145</v>
      </c>
      <c r="E4" s="137" t="s">
        <v>56</v>
      </c>
    </row>
    <row r="5" spans="2:6" ht="35.25" customHeight="1">
      <c r="B5" s="64" t="s">
        <v>60</v>
      </c>
      <c r="C5" s="196"/>
      <c r="D5" s="147">
        <f>7375</f>
        <v>7375</v>
      </c>
      <c r="E5" s="153">
        <f>D5+C5</f>
        <v>7375</v>
      </c>
    </row>
    <row r="6" spans="2:6" ht="35.25" customHeight="1">
      <c r="B6" s="64" t="s">
        <v>61</v>
      </c>
      <c r="C6" s="147"/>
      <c r="D6" s="196"/>
      <c r="E6" s="153">
        <f>D6+C6</f>
        <v>0</v>
      </c>
    </row>
    <row r="7" spans="2:6" s="62" customFormat="1" ht="35.25" customHeight="1" thickBot="1">
      <c r="B7" s="65" t="s">
        <v>27</v>
      </c>
      <c r="C7" s="150">
        <f>C6+C5</f>
        <v>0</v>
      </c>
      <c r="D7" s="150">
        <f>D6+D5</f>
        <v>7375</v>
      </c>
      <c r="E7" s="150">
        <f>E6+E5</f>
        <v>7375</v>
      </c>
    </row>
    <row r="8" spans="2:6" s="62" customFormat="1" ht="71.25" customHeight="1">
      <c r="B8" s="277" t="s">
        <v>150</v>
      </c>
      <c r="C8" s="278"/>
      <c r="D8" s="278"/>
      <c r="E8" s="278"/>
    </row>
    <row r="9" spans="2:6" ht="58.5" customHeight="1">
      <c r="B9" s="268" t="s">
        <v>147</v>
      </c>
      <c r="C9" s="269"/>
      <c r="D9" s="269"/>
      <c r="E9" s="269"/>
    </row>
  </sheetData>
  <mergeCells count="5">
    <mergeCell ref="B2:E2"/>
    <mergeCell ref="B3:E3"/>
    <mergeCell ref="B1:E1"/>
    <mergeCell ref="B9:E9"/>
    <mergeCell ref="B8:E8"/>
  </mergeCells>
  <printOptions horizontalCentered="1"/>
  <pageMargins left="0.17" right="0.17" top="0.75" bottom="0.75" header="0.3" footer="0.3"/>
  <pageSetup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DW69"/>
  <sheetViews>
    <sheetView view="pageBreakPreview" topLeftCell="A46" zoomScale="110" zoomScaleNormal="100" zoomScaleSheetLayoutView="110" workbookViewId="0">
      <selection activeCell="D6" sqref="D6"/>
    </sheetView>
  </sheetViews>
  <sheetFormatPr defaultRowHeight="12.75"/>
  <cols>
    <col min="1" max="1" width="5.5703125" style="67" customWidth="1"/>
    <col min="2" max="2" width="3.5703125" style="67" bestFit="1" customWidth="1"/>
    <col min="3" max="3" width="54.42578125" style="67" customWidth="1"/>
    <col min="4" max="4" width="35.5703125" style="67" customWidth="1"/>
    <col min="5" max="16384" width="9.140625" style="67"/>
  </cols>
  <sheetData>
    <row r="1" spans="1:49" ht="15.75" customHeight="1">
      <c r="B1" s="243" t="s">
        <v>127</v>
      </c>
      <c r="C1" s="243"/>
      <c r="D1" s="243"/>
      <c r="E1" s="126"/>
    </row>
    <row r="2" spans="1:49" s="41" customFormat="1" ht="78.75" customHeight="1" thickBot="1">
      <c r="B2" s="279" t="s">
        <v>165</v>
      </c>
      <c r="C2" s="279"/>
      <c r="D2" s="279"/>
      <c r="F2" s="70"/>
      <c r="G2" s="70"/>
    </row>
    <row r="3" spans="1:49" s="71" customFormat="1" ht="31.5" customHeight="1">
      <c r="B3" s="127" t="s">
        <v>39</v>
      </c>
      <c r="C3" s="128" t="s">
        <v>63</v>
      </c>
      <c r="D3" s="129" t="s">
        <v>62</v>
      </c>
    </row>
    <row r="4" spans="1:49" s="69" customFormat="1" ht="15">
      <c r="A4" s="67"/>
      <c r="B4" s="130">
        <v>1</v>
      </c>
      <c r="C4" s="163"/>
      <c r="D4" s="166"/>
      <c r="E4" s="67"/>
      <c r="F4" s="67"/>
      <c r="G4" s="67"/>
      <c r="H4" s="67"/>
      <c r="I4" s="67"/>
      <c r="J4" s="67"/>
      <c r="K4" s="67"/>
      <c r="L4" s="67"/>
      <c r="M4" s="67"/>
      <c r="N4" s="67"/>
      <c r="O4" s="67"/>
      <c r="P4" s="67"/>
      <c r="Q4" s="67"/>
      <c r="R4" s="67"/>
      <c r="S4" s="67"/>
      <c r="T4" s="67"/>
      <c r="U4" s="67"/>
      <c r="V4" s="67"/>
      <c r="W4" s="67"/>
      <c r="X4" s="67"/>
      <c r="Y4" s="67"/>
      <c r="Z4" s="67"/>
      <c r="AA4" s="67"/>
      <c r="AB4" s="67"/>
      <c r="AC4" s="67"/>
      <c r="AD4" s="67"/>
      <c r="AE4" s="67"/>
      <c r="AF4" s="67"/>
      <c r="AG4" s="67"/>
      <c r="AH4" s="67"/>
      <c r="AI4" s="67"/>
      <c r="AJ4" s="67"/>
      <c r="AK4" s="67"/>
      <c r="AL4" s="67"/>
      <c r="AM4" s="67"/>
      <c r="AN4" s="67"/>
      <c r="AO4" s="67"/>
      <c r="AP4" s="67"/>
      <c r="AQ4" s="67"/>
      <c r="AR4" s="67"/>
      <c r="AS4" s="67"/>
      <c r="AT4" s="67"/>
      <c r="AU4" s="67"/>
      <c r="AV4" s="67"/>
      <c r="AW4" s="67"/>
    </row>
    <row r="5" spans="1:49" s="69" customFormat="1" ht="15">
      <c r="A5" s="67"/>
      <c r="B5" s="130">
        <v>2</v>
      </c>
      <c r="C5" s="163"/>
      <c r="D5" s="166"/>
      <c r="E5" s="67"/>
      <c r="F5" s="67"/>
      <c r="G5" s="67"/>
      <c r="H5" s="67"/>
      <c r="I5" s="67"/>
      <c r="J5" s="67"/>
      <c r="K5" s="67"/>
      <c r="L5" s="67"/>
      <c r="M5" s="67"/>
      <c r="N5" s="67"/>
      <c r="O5" s="67"/>
      <c r="P5" s="67"/>
      <c r="Q5" s="67"/>
      <c r="R5" s="67"/>
      <c r="S5" s="67"/>
      <c r="T5" s="67"/>
      <c r="U5" s="67"/>
      <c r="V5" s="67"/>
      <c r="W5" s="67"/>
      <c r="X5" s="67"/>
      <c r="Y5" s="67"/>
      <c r="Z5" s="67"/>
      <c r="AA5" s="67"/>
      <c r="AB5" s="67"/>
      <c r="AC5" s="67"/>
      <c r="AD5" s="67"/>
      <c r="AE5" s="67"/>
      <c r="AF5" s="67"/>
      <c r="AG5" s="67"/>
      <c r="AH5" s="67"/>
      <c r="AI5" s="67"/>
      <c r="AJ5" s="67"/>
      <c r="AK5" s="67"/>
      <c r="AL5" s="67"/>
      <c r="AM5" s="67"/>
      <c r="AN5" s="67"/>
      <c r="AO5" s="67"/>
      <c r="AP5" s="67"/>
      <c r="AQ5" s="67"/>
      <c r="AR5" s="67"/>
      <c r="AS5" s="67"/>
      <c r="AT5" s="67"/>
      <c r="AU5" s="67"/>
      <c r="AV5" s="67"/>
      <c r="AW5" s="67"/>
    </row>
    <row r="6" spans="1:49" s="69" customFormat="1" ht="15">
      <c r="A6" s="67"/>
      <c r="B6" s="130">
        <v>3</v>
      </c>
      <c r="C6" s="163"/>
      <c r="D6" s="166"/>
      <c r="E6" s="67"/>
      <c r="F6" s="67"/>
      <c r="G6" s="67"/>
      <c r="H6" s="67"/>
      <c r="I6" s="67"/>
      <c r="J6" s="67"/>
      <c r="K6" s="67"/>
      <c r="L6" s="67"/>
      <c r="M6" s="67"/>
      <c r="N6" s="67"/>
      <c r="O6" s="67"/>
      <c r="P6" s="67"/>
      <c r="Q6" s="67"/>
      <c r="R6" s="67"/>
      <c r="S6" s="67"/>
      <c r="T6" s="67"/>
      <c r="U6" s="67"/>
      <c r="V6" s="67"/>
      <c r="W6" s="67"/>
      <c r="X6" s="67"/>
      <c r="Y6" s="67"/>
      <c r="Z6" s="67"/>
      <c r="AA6" s="67"/>
      <c r="AB6" s="67"/>
      <c r="AC6" s="67"/>
      <c r="AD6" s="67"/>
      <c r="AE6" s="67"/>
      <c r="AF6" s="67"/>
      <c r="AG6" s="67"/>
      <c r="AH6" s="67"/>
      <c r="AI6" s="67"/>
      <c r="AJ6" s="67"/>
      <c r="AK6" s="67"/>
      <c r="AL6" s="67"/>
      <c r="AM6" s="67"/>
      <c r="AN6" s="67"/>
      <c r="AO6" s="67"/>
      <c r="AP6" s="67"/>
      <c r="AQ6" s="67"/>
      <c r="AR6" s="67"/>
      <c r="AS6" s="67"/>
      <c r="AT6" s="67"/>
      <c r="AU6" s="67"/>
      <c r="AV6" s="67"/>
      <c r="AW6" s="67"/>
    </row>
    <row r="7" spans="1:49" s="69" customFormat="1" ht="15">
      <c r="A7" s="67"/>
      <c r="B7" s="130">
        <v>4</v>
      </c>
      <c r="C7" s="164"/>
      <c r="D7" s="166"/>
      <c r="E7" s="67"/>
      <c r="F7" s="67"/>
      <c r="G7" s="67"/>
      <c r="H7" s="67"/>
      <c r="I7" s="67"/>
      <c r="J7" s="67"/>
      <c r="K7" s="67"/>
      <c r="L7" s="67"/>
      <c r="M7" s="67"/>
      <c r="N7" s="67"/>
      <c r="O7" s="67"/>
      <c r="P7" s="67"/>
      <c r="Q7" s="67"/>
      <c r="R7" s="67"/>
      <c r="S7" s="67"/>
      <c r="T7" s="67"/>
      <c r="U7" s="67"/>
      <c r="V7" s="67"/>
      <c r="W7" s="67"/>
      <c r="X7" s="67"/>
      <c r="Y7" s="67"/>
      <c r="Z7" s="67"/>
      <c r="AA7" s="67"/>
      <c r="AB7" s="67"/>
      <c r="AC7" s="67"/>
      <c r="AD7" s="67"/>
      <c r="AE7" s="67"/>
      <c r="AF7" s="67"/>
      <c r="AG7" s="67"/>
      <c r="AH7" s="67"/>
      <c r="AI7" s="67"/>
      <c r="AJ7" s="67"/>
      <c r="AK7" s="67"/>
      <c r="AL7" s="67"/>
      <c r="AM7" s="67"/>
      <c r="AN7" s="67"/>
      <c r="AO7" s="67"/>
      <c r="AP7" s="67"/>
      <c r="AQ7" s="67"/>
      <c r="AR7" s="67"/>
      <c r="AS7" s="67"/>
      <c r="AT7" s="67"/>
      <c r="AU7" s="67"/>
      <c r="AV7" s="67"/>
      <c r="AW7" s="67"/>
    </row>
    <row r="8" spans="1:49" s="69" customFormat="1" ht="15">
      <c r="A8" s="67"/>
      <c r="B8" s="130">
        <v>5</v>
      </c>
      <c r="C8" s="163"/>
      <c r="D8" s="166"/>
      <c r="E8" s="67"/>
      <c r="F8" s="67"/>
      <c r="G8" s="67"/>
      <c r="H8" s="67"/>
      <c r="I8" s="67"/>
      <c r="J8" s="67"/>
      <c r="K8" s="67"/>
      <c r="L8" s="67"/>
      <c r="M8" s="67"/>
      <c r="N8" s="67"/>
      <c r="O8" s="67"/>
      <c r="P8" s="67"/>
      <c r="Q8" s="67"/>
      <c r="R8" s="67"/>
      <c r="S8" s="67"/>
      <c r="T8" s="67"/>
      <c r="U8" s="67"/>
      <c r="V8" s="67"/>
      <c r="W8" s="67"/>
      <c r="X8" s="67"/>
      <c r="Y8" s="67"/>
      <c r="Z8" s="67"/>
      <c r="AA8" s="67"/>
      <c r="AB8" s="67"/>
      <c r="AC8" s="67"/>
      <c r="AD8" s="67"/>
      <c r="AE8" s="67"/>
      <c r="AF8" s="67"/>
      <c r="AG8" s="67"/>
      <c r="AH8" s="67"/>
      <c r="AI8" s="67"/>
      <c r="AJ8" s="67"/>
      <c r="AK8" s="67"/>
      <c r="AL8" s="67"/>
      <c r="AM8" s="67"/>
      <c r="AN8" s="67"/>
      <c r="AO8" s="67"/>
      <c r="AP8" s="67"/>
      <c r="AQ8" s="67"/>
      <c r="AR8" s="67"/>
      <c r="AS8" s="67"/>
      <c r="AT8" s="67"/>
      <c r="AU8" s="67"/>
      <c r="AV8" s="67"/>
      <c r="AW8" s="67"/>
    </row>
    <row r="9" spans="1:49" s="69" customFormat="1" ht="15">
      <c r="A9" s="67"/>
      <c r="B9" s="130">
        <v>6</v>
      </c>
      <c r="C9" s="163"/>
      <c r="D9" s="166"/>
      <c r="E9" s="67"/>
      <c r="F9" s="67"/>
      <c r="G9" s="67"/>
      <c r="H9" s="67"/>
      <c r="I9" s="67"/>
      <c r="J9" s="67"/>
      <c r="K9" s="67"/>
      <c r="L9" s="67"/>
      <c r="M9" s="67"/>
      <c r="N9" s="67"/>
      <c r="O9" s="67"/>
      <c r="P9" s="67"/>
      <c r="Q9" s="67"/>
      <c r="R9" s="67"/>
      <c r="S9" s="67"/>
      <c r="T9" s="67"/>
      <c r="U9" s="67"/>
      <c r="V9" s="67"/>
      <c r="W9" s="67"/>
      <c r="X9" s="67"/>
      <c r="Y9" s="67"/>
      <c r="Z9" s="67"/>
      <c r="AA9" s="67"/>
      <c r="AB9" s="67"/>
      <c r="AC9" s="67"/>
      <c r="AD9" s="67"/>
      <c r="AE9" s="67"/>
      <c r="AF9" s="67"/>
      <c r="AG9" s="67"/>
      <c r="AH9" s="67"/>
      <c r="AI9" s="67"/>
      <c r="AJ9" s="67"/>
      <c r="AK9" s="67"/>
      <c r="AL9" s="67"/>
      <c r="AM9" s="67"/>
      <c r="AN9" s="67"/>
      <c r="AO9" s="67"/>
      <c r="AP9" s="67"/>
      <c r="AQ9" s="67"/>
      <c r="AR9" s="67"/>
      <c r="AS9" s="67"/>
      <c r="AT9" s="67"/>
      <c r="AU9" s="67"/>
      <c r="AV9" s="67"/>
      <c r="AW9" s="67"/>
    </row>
    <row r="10" spans="1:49" s="69" customFormat="1" ht="15">
      <c r="A10" s="67"/>
      <c r="B10" s="130">
        <v>7</v>
      </c>
      <c r="C10" s="163"/>
      <c r="D10" s="166"/>
      <c r="E10" s="67"/>
      <c r="F10" s="67"/>
      <c r="G10" s="67"/>
      <c r="H10" s="67"/>
      <c r="I10" s="67"/>
      <c r="J10" s="67"/>
      <c r="K10" s="67"/>
      <c r="L10" s="67"/>
      <c r="M10" s="67"/>
      <c r="N10" s="67"/>
      <c r="O10" s="67"/>
      <c r="P10" s="67"/>
      <c r="Q10" s="67"/>
      <c r="R10" s="67"/>
      <c r="S10" s="67"/>
      <c r="T10" s="67"/>
      <c r="U10" s="67"/>
      <c r="V10" s="67"/>
      <c r="W10" s="67"/>
      <c r="X10" s="67"/>
      <c r="Y10" s="67"/>
      <c r="Z10" s="67"/>
      <c r="AA10" s="67"/>
      <c r="AB10" s="67"/>
      <c r="AC10" s="67"/>
      <c r="AD10" s="67"/>
      <c r="AE10" s="67"/>
      <c r="AF10" s="67"/>
      <c r="AG10" s="67"/>
      <c r="AH10" s="67"/>
      <c r="AI10" s="67"/>
      <c r="AJ10" s="67"/>
      <c r="AK10" s="67"/>
      <c r="AL10" s="67"/>
      <c r="AM10" s="67"/>
      <c r="AN10" s="67"/>
      <c r="AO10" s="67"/>
      <c r="AP10" s="67"/>
      <c r="AQ10" s="67"/>
      <c r="AR10" s="67"/>
      <c r="AS10" s="67"/>
      <c r="AT10" s="67"/>
      <c r="AU10" s="67"/>
      <c r="AV10" s="67"/>
      <c r="AW10" s="67"/>
    </row>
    <row r="11" spans="1:49" s="69" customFormat="1" ht="15">
      <c r="A11" s="67"/>
      <c r="B11" s="130">
        <v>8</v>
      </c>
      <c r="C11" s="163"/>
      <c r="D11" s="166"/>
      <c r="E11" s="67"/>
      <c r="F11" s="67"/>
      <c r="G11" s="67"/>
      <c r="H11" s="67"/>
      <c r="I11" s="67"/>
      <c r="J11" s="67"/>
      <c r="K11" s="67"/>
      <c r="L11" s="67"/>
      <c r="M11" s="67"/>
      <c r="N11" s="67"/>
      <c r="O11" s="67"/>
      <c r="P11" s="67"/>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row>
    <row r="12" spans="1:49" s="69" customFormat="1" ht="15">
      <c r="A12" s="67"/>
      <c r="B12" s="130">
        <v>9</v>
      </c>
      <c r="C12" s="163"/>
      <c r="D12" s="166"/>
      <c r="E12" s="67"/>
      <c r="F12" s="67"/>
      <c r="G12" s="67"/>
      <c r="H12" s="67"/>
      <c r="I12" s="67"/>
      <c r="J12" s="67"/>
      <c r="K12" s="67"/>
      <c r="L12" s="67"/>
      <c r="M12" s="67"/>
      <c r="N12" s="67"/>
      <c r="O12" s="67"/>
      <c r="P12" s="67"/>
      <c r="Q12" s="67"/>
      <c r="R12" s="67"/>
      <c r="S12" s="67"/>
      <c r="T12" s="67"/>
      <c r="U12" s="67"/>
      <c r="V12" s="67"/>
      <c r="W12" s="67"/>
      <c r="X12" s="67"/>
      <c r="Y12" s="67"/>
      <c r="Z12" s="67"/>
      <c r="AA12" s="67"/>
      <c r="AB12" s="67"/>
      <c r="AC12" s="67"/>
      <c r="AD12" s="67"/>
      <c r="AE12" s="67"/>
      <c r="AF12" s="67"/>
      <c r="AG12" s="67"/>
      <c r="AH12" s="67"/>
      <c r="AI12" s="67"/>
      <c r="AJ12" s="67"/>
      <c r="AK12" s="67"/>
      <c r="AL12" s="67"/>
      <c r="AM12" s="67"/>
      <c r="AN12" s="67"/>
      <c r="AO12" s="67"/>
      <c r="AP12" s="67"/>
      <c r="AQ12" s="67"/>
      <c r="AR12" s="67"/>
      <c r="AS12" s="67"/>
      <c r="AT12" s="67"/>
      <c r="AU12" s="67"/>
      <c r="AV12" s="67"/>
      <c r="AW12" s="67"/>
    </row>
    <row r="13" spans="1:49" s="69" customFormat="1" ht="15">
      <c r="A13" s="67"/>
      <c r="B13" s="130">
        <v>10</v>
      </c>
      <c r="C13" s="163"/>
      <c r="D13" s="166"/>
      <c r="E13" s="67"/>
      <c r="F13" s="67"/>
      <c r="G13" s="67"/>
      <c r="H13" s="67"/>
      <c r="I13" s="67"/>
      <c r="J13" s="67"/>
      <c r="K13" s="67"/>
      <c r="L13" s="67"/>
      <c r="M13" s="67"/>
      <c r="N13" s="67"/>
      <c r="O13" s="67"/>
      <c r="P13" s="67"/>
      <c r="Q13" s="67"/>
      <c r="R13" s="67"/>
      <c r="S13" s="67"/>
      <c r="T13" s="67"/>
      <c r="U13" s="67"/>
      <c r="V13" s="67"/>
      <c r="W13" s="67"/>
      <c r="X13" s="67"/>
      <c r="Y13" s="67"/>
      <c r="Z13" s="67"/>
      <c r="AA13" s="67"/>
      <c r="AB13" s="67"/>
      <c r="AC13" s="67"/>
      <c r="AD13" s="67"/>
      <c r="AE13" s="67"/>
      <c r="AF13" s="67"/>
      <c r="AG13" s="67"/>
      <c r="AH13" s="67"/>
      <c r="AI13" s="67"/>
      <c r="AJ13" s="67"/>
      <c r="AK13" s="67"/>
      <c r="AL13" s="67"/>
      <c r="AM13" s="67"/>
      <c r="AN13" s="67"/>
      <c r="AO13" s="67"/>
      <c r="AP13" s="67"/>
      <c r="AQ13" s="67"/>
      <c r="AR13" s="67"/>
      <c r="AS13" s="67"/>
      <c r="AT13" s="67"/>
      <c r="AU13" s="67"/>
      <c r="AV13" s="67"/>
      <c r="AW13" s="67"/>
    </row>
    <row r="14" spans="1:49" s="69" customFormat="1" ht="15">
      <c r="A14" s="67"/>
      <c r="B14" s="130">
        <v>11</v>
      </c>
      <c r="C14" s="163"/>
      <c r="D14" s="166"/>
      <c r="E14" s="67"/>
      <c r="F14" s="67"/>
      <c r="G14" s="67"/>
      <c r="H14" s="67"/>
      <c r="I14" s="67"/>
      <c r="J14" s="67"/>
      <c r="K14" s="67"/>
      <c r="L14" s="67"/>
      <c r="M14" s="67"/>
      <c r="N14" s="67"/>
      <c r="O14" s="67"/>
      <c r="P14" s="67"/>
      <c r="Q14" s="67"/>
      <c r="R14" s="67"/>
      <c r="S14" s="67"/>
      <c r="T14" s="67"/>
      <c r="U14" s="67"/>
      <c r="V14" s="67"/>
      <c r="W14" s="67"/>
      <c r="X14" s="67"/>
      <c r="Y14" s="67"/>
      <c r="Z14" s="67"/>
      <c r="AA14" s="67"/>
      <c r="AB14" s="67"/>
      <c r="AC14" s="67"/>
      <c r="AD14" s="67"/>
      <c r="AE14" s="67"/>
      <c r="AF14" s="67"/>
      <c r="AG14" s="67"/>
      <c r="AH14" s="67"/>
      <c r="AI14" s="67"/>
      <c r="AJ14" s="67"/>
      <c r="AK14" s="67"/>
      <c r="AL14" s="67"/>
      <c r="AM14" s="67"/>
      <c r="AN14" s="67"/>
      <c r="AO14" s="67"/>
      <c r="AP14" s="67"/>
      <c r="AQ14" s="67"/>
      <c r="AR14" s="67"/>
      <c r="AS14" s="67"/>
      <c r="AT14" s="67"/>
      <c r="AU14" s="67"/>
      <c r="AV14" s="67"/>
      <c r="AW14" s="67"/>
    </row>
    <row r="15" spans="1:49" s="69" customFormat="1" ht="15">
      <c r="A15" s="67"/>
      <c r="B15" s="130">
        <v>12</v>
      </c>
      <c r="C15" s="163"/>
      <c r="D15" s="166"/>
      <c r="E15" s="67"/>
      <c r="F15" s="67"/>
      <c r="G15" s="67"/>
      <c r="H15" s="67"/>
      <c r="I15" s="67"/>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67"/>
      <c r="AP15" s="67"/>
      <c r="AQ15" s="67"/>
      <c r="AR15" s="67"/>
      <c r="AS15" s="67"/>
      <c r="AT15" s="67"/>
      <c r="AU15" s="67"/>
      <c r="AV15" s="67"/>
      <c r="AW15" s="67"/>
    </row>
    <row r="16" spans="1:49" s="69" customFormat="1" ht="15">
      <c r="A16" s="67"/>
      <c r="B16" s="130">
        <v>13</v>
      </c>
      <c r="C16" s="163"/>
      <c r="D16" s="166"/>
      <c r="E16" s="67"/>
      <c r="F16" s="67"/>
      <c r="G16" s="67"/>
      <c r="H16" s="67"/>
      <c r="I16" s="67"/>
      <c r="J16" s="67"/>
      <c r="K16" s="67"/>
      <c r="L16" s="67"/>
      <c r="M16" s="67"/>
      <c r="N16" s="67"/>
      <c r="O16" s="67"/>
      <c r="P16" s="67"/>
      <c r="Q16" s="67"/>
      <c r="R16" s="67"/>
      <c r="S16" s="67"/>
      <c r="T16" s="67"/>
      <c r="U16" s="67"/>
      <c r="V16" s="67"/>
      <c r="W16" s="67"/>
      <c r="X16" s="67"/>
      <c r="Y16" s="67"/>
      <c r="Z16" s="67"/>
      <c r="AA16" s="67"/>
      <c r="AB16" s="67"/>
      <c r="AC16" s="67"/>
      <c r="AD16" s="67"/>
      <c r="AE16" s="67"/>
      <c r="AF16" s="67"/>
      <c r="AG16" s="67"/>
      <c r="AH16" s="67"/>
      <c r="AI16" s="67"/>
      <c r="AJ16" s="67"/>
      <c r="AK16" s="67"/>
      <c r="AL16" s="67"/>
      <c r="AM16" s="67"/>
      <c r="AN16" s="67"/>
      <c r="AO16" s="67"/>
      <c r="AP16" s="67"/>
      <c r="AQ16" s="67"/>
      <c r="AR16" s="67"/>
      <c r="AS16" s="67"/>
      <c r="AT16" s="67"/>
      <c r="AU16" s="67"/>
      <c r="AV16" s="67"/>
      <c r="AW16" s="67"/>
    </row>
    <row r="17" spans="1:49" s="69" customFormat="1" ht="15">
      <c r="A17" s="67"/>
      <c r="B17" s="130">
        <v>14</v>
      </c>
      <c r="C17" s="163"/>
      <c r="D17" s="166"/>
      <c r="E17" s="67"/>
      <c r="F17" s="67"/>
      <c r="G17" s="67"/>
      <c r="H17" s="67"/>
      <c r="I17" s="67"/>
      <c r="J17" s="67"/>
      <c r="K17" s="67"/>
      <c r="L17" s="67"/>
      <c r="M17" s="67"/>
      <c r="N17" s="67"/>
      <c r="O17" s="67"/>
      <c r="P17" s="67"/>
      <c r="Q17" s="67"/>
      <c r="R17" s="67"/>
      <c r="S17" s="67"/>
      <c r="T17" s="67"/>
      <c r="U17" s="67"/>
      <c r="V17" s="67"/>
      <c r="W17" s="67"/>
      <c r="X17" s="67"/>
      <c r="Y17" s="67"/>
      <c r="Z17" s="67"/>
      <c r="AA17" s="67"/>
      <c r="AB17" s="67"/>
      <c r="AC17" s="67"/>
      <c r="AD17" s="67"/>
      <c r="AE17" s="67"/>
      <c r="AF17" s="67"/>
      <c r="AG17" s="67"/>
      <c r="AH17" s="67"/>
      <c r="AI17" s="67"/>
      <c r="AJ17" s="67"/>
      <c r="AK17" s="67"/>
      <c r="AL17" s="67"/>
      <c r="AM17" s="67"/>
      <c r="AN17" s="67"/>
      <c r="AO17" s="67"/>
      <c r="AP17" s="67"/>
      <c r="AQ17" s="67"/>
      <c r="AR17" s="67"/>
      <c r="AS17" s="67"/>
      <c r="AT17" s="67"/>
      <c r="AU17" s="67"/>
      <c r="AV17" s="67"/>
      <c r="AW17" s="67"/>
    </row>
    <row r="18" spans="1:49" s="69" customFormat="1" ht="15">
      <c r="A18" s="67"/>
      <c r="B18" s="130">
        <v>15</v>
      </c>
      <c r="C18" s="163"/>
      <c r="D18" s="166"/>
      <c r="E18" s="67"/>
      <c r="F18" s="67"/>
      <c r="G18" s="67"/>
      <c r="H18" s="67"/>
      <c r="I18" s="67"/>
      <c r="J18" s="67"/>
      <c r="K18" s="67"/>
      <c r="L18" s="67"/>
      <c r="M18" s="67"/>
      <c r="N18" s="67"/>
      <c r="O18" s="67"/>
      <c r="P18" s="67"/>
      <c r="Q18" s="67"/>
      <c r="R18" s="67"/>
      <c r="S18" s="67"/>
      <c r="T18" s="67"/>
      <c r="U18" s="67"/>
      <c r="V18" s="67"/>
      <c r="W18" s="67"/>
      <c r="X18" s="67"/>
      <c r="Y18" s="67"/>
      <c r="Z18" s="67"/>
      <c r="AA18" s="67"/>
      <c r="AB18" s="67"/>
      <c r="AC18" s="67"/>
      <c r="AD18" s="67"/>
      <c r="AE18" s="67"/>
      <c r="AF18" s="67"/>
      <c r="AG18" s="67"/>
      <c r="AH18" s="67"/>
      <c r="AI18" s="67"/>
      <c r="AJ18" s="67"/>
      <c r="AK18" s="67"/>
      <c r="AL18" s="67"/>
      <c r="AM18" s="67"/>
      <c r="AN18" s="67"/>
      <c r="AO18" s="67"/>
      <c r="AP18" s="67"/>
      <c r="AQ18" s="67"/>
      <c r="AR18" s="67"/>
      <c r="AS18" s="67"/>
      <c r="AT18" s="67"/>
      <c r="AU18" s="67"/>
      <c r="AV18" s="67"/>
      <c r="AW18" s="67"/>
    </row>
    <row r="19" spans="1:49" s="69" customFormat="1" ht="15">
      <c r="A19" s="67"/>
      <c r="B19" s="130">
        <v>16</v>
      </c>
      <c r="C19" s="163"/>
      <c r="D19" s="166"/>
      <c r="E19" s="67"/>
      <c r="F19" s="67"/>
      <c r="G19" s="67"/>
      <c r="H19" s="67"/>
      <c r="I19" s="67"/>
      <c r="J19" s="67"/>
      <c r="K19" s="67"/>
      <c r="L19" s="67"/>
      <c r="M19" s="67"/>
      <c r="N19" s="67"/>
      <c r="O19" s="67"/>
      <c r="P19" s="67"/>
      <c r="Q19" s="67"/>
      <c r="R19" s="67"/>
      <c r="S19" s="67"/>
      <c r="T19" s="67"/>
      <c r="U19" s="67"/>
      <c r="V19" s="67"/>
      <c r="W19" s="67"/>
      <c r="X19" s="67"/>
      <c r="Y19" s="67"/>
      <c r="Z19" s="67"/>
      <c r="AA19" s="67"/>
      <c r="AB19" s="67"/>
      <c r="AC19" s="67"/>
      <c r="AD19" s="67"/>
      <c r="AE19" s="67"/>
      <c r="AF19" s="67"/>
      <c r="AG19" s="67"/>
      <c r="AH19" s="67"/>
      <c r="AI19" s="67"/>
      <c r="AJ19" s="67"/>
      <c r="AK19" s="67"/>
      <c r="AL19" s="67"/>
      <c r="AM19" s="67"/>
      <c r="AN19" s="67"/>
      <c r="AO19" s="67"/>
      <c r="AP19" s="67"/>
      <c r="AQ19" s="67"/>
      <c r="AR19" s="67"/>
      <c r="AS19" s="67"/>
      <c r="AT19" s="67"/>
      <c r="AU19" s="67"/>
      <c r="AV19" s="67"/>
      <c r="AW19" s="67"/>
    </row>
    <row r="20" spans="1:49" s="69" customFormat="1" ht="15">
      <c r="A20" s="67"/>
      <c r="B20" s="130">
        <v>17</v>
      </c>
      <c r="C20" s="163"/>
      <c r="D20" s="166"/>
      <c r="E20" s="67"/>
      <c r="F20" s="67"/>
      <c r="G20" s="67"/>
      <c r="H20" s="67"/>
      <c r="I20" s="67"/>
      <c r="J20" s="67"/>
      <c r="K20" s="67"/>
      <c r="L20" s="67"/>
      <c r="M20" s="67"/>
      <c r="N20" s="67"/>
      <c r="O20" s="67"/>
      <c r="P20" s="67"/>
      <c r="Q20" s="67"/>
      <c r="R20" s="67"/>
      <c r="S20" s="67"/>
      <c r="T20" s="67"/>
      <c r="U20" s="67"/>
      <c r="V20" s="67"/>
      <c r="W20" s="67"/>
      <c r="X20" s="67"/>
      <c r="Y20" s="67"/>
      <c r="Z20" s="67"/>
      <c r="AA20" s="67"/>
      <c r="AB20" s="67"/>
      <c r="AC20" s="67"/>
      <c r="AD20" s="67"/>
      <c r="AE20" s="67"/>
      <c r="AF20" s="67"/>
      <c r="AG20" s="67"/>
      <c r="AH20" s="67"/>
      <c r="AI20" s="67"/>
      <c r="AJ20" s="67"/>
      <c r="AK20" s="67"/>
      <c r="AL20" s="67"/>
      <c r="AM20" s="67"/>
      <c r="AN20" s="67"/>
      <c r="AO20" s="67"/>
      <c r="AP20" s="67"/>
      <c r="AQ20" s="67"/>
      <c r="AR20" s="67"/>
      <c r="AS20" s="67"/>
      <c r="AT20" s="67"/>
      <c r="AU20" s="67"/>
      <c r="AV20" s="67"/>
      <c r="AW20" s="67"/>
    </row>
    <row r="21" spans="1:49" s="69" customFormat="1" ht="15">
      <c r="A21" s="67"/>
      <c r="B21" s="130">
        <v>18</v>
      </c>
      <c r="C21" s="163"/>
      <c r="D21" s="166"/>
      <c r="E21" s="67"/>
      <c r="F21" s="67"/>
      <c r="G21" s="67"/>
      <c r="H21" s="67"/>
      <c r="I21" s="67"/>
      <c r="J21" s="67"/>
      <c r="K21" s="67"/>
      <c r="L21" s="67"/>
      <c r="M21" s="67"/>
      <c r="N21" s="67"/>
      <c r="O21" s="67"/>
      <c r="P21" s="67"/>
      <c r="Q21" s="67"/>
      <c r="R21" s="67"/>
      <c r="S21" s="67"/>
      <c r="T21" s="67"/>
      <c r="U21" s="67"/>
      <c r="V21" s="67"/>
      <c r="W21" s="67"/>
      <c r="X21" s="67"/>
      <c r="Y21" s="67"/>
      <c r="Z21" s="67"/>
      <c r="AA21" s="67"/>
      <c r="AB21" s="67"/>
      <c r="AC21" s="67"/>
      <c r="AD21" s="67"/>
      <c r="AE21" s="67"/>
      <c r="AF21" s="67"/>
      <c r="AG21" s="67"/>
      <c r="AH21" s="67"/>
      <c r="AI21" s="67"/>
      <c r="AJ21" s="67"/>
      <c r="AK21" s="67"/>
      <c r="AL21" s="67"/>
      <c r="AM21" s="67"/>
      <c r="AN21" s="67"/>
      <c r="AO21" s="67"/>
      <c r="AP21" s="67"/>
      <c r="AQ21" s="67"/>
      <c r="AR21" s="67"/>
      <c r="AS21" s="67"/>
      <c r="AT21" s="67"/>
      <c r="AU21" s="67"/>
      <c r="AV21" s="67"/>
      <c r="AW21" s="67"/>
    </row>
    <row r="22" spans="1:49" s="69" customFormat="1" ht="15">
      <c r="A22" s="67"/>
      <c r="B22" s="130">
        <v>19</v>
      </c>
      <c r="C22" s="163"/>
      <c r="D22" s="166"/>
      <c r="E22" s="67"/>
      <c r="F22" s="67"/>
      <c r="G22" s="67"/>
      <c r="H22" s="67"/>
      <c r="I22" s="67"/>
      <c r="J22" s="67"/>
      <c r="K22" s="67"/>
      <c r="L22" s="67"/>
      <c r="M22" s="67"/>
      <c r="N22" s="67"/>
      <c r="O22" s="67"/>
      <c r="P22" s="67"/>
      <c r="Q22" s="67"/>
      <c r="R22" s="67"/>
      <c r="S22" s="67"/>
      <c r="T22" s="67"/>
      <c r="U22" s="67"/>
      <c r="V22" s="67"/>
      <c r="W22" s="67"/>
      <c r="X22" s="67"/>
      <c r="Y22" s="67"/>
      <c r="Z22" s="67"/>
      <c r="AA22" s="67"/>
      <c r="AB22" s="67"/>
      <c r="AC22" s="67"/>
      <c r="AD22" s="67"/>
      <c r="AE22" s="67"/>
      <c r="AF22" s="67"/>
      <c r="AG22" s="67"/>
      <c r="AH22" s="67"/>
      <c r="AI22" s="67"/>
      <c r="AJ22" s="67"/>
      <c r="AK22" s="67"/>
      <c r="AL22" s="67"/>
      <c r="AM22" s="67"/>
      <c r="AN22" s="67"/>
      <c r="AO22" s="67"/>
      <c r="AP22" s="67"/>
      <c r="AQ22" s="67"/>
      <c r="AR22" s="67"/>
      <c r="AS22" s="67"/>
      <c r="AT22" s="67"/>
      <c r="AU22" s="67"/>
      <c r="AV22" s="67"/>
      <c r="AW22" s="67"/>
    </row>
    <row r="23" spans="1:49" s="69" customFormat="1" ht="15">
      <c r="A23" s="67"/>
      <c r="B23" s="130">
        <v>20</v>
      </c>
      <c r="C23" s="163"/>
      <c r="D23" s="166"/>
      <c r="E23" s="67"/>
      <c r="F23" s="67"/>
      <c r="G23" s="67"/>
      <c r="H23" s="67"/>
      <c r="I23" s="67"/>
      <c r="J23" s="67"/>
      <c r="K23" s="67"/>
      <c r="L23" s="67"/>
      <c r="M23" s="67"/>
      <c r="N23" s="67"/>
      <c r="O23" s="67"/>
      <c r="P23" s="67"/>
      <c r="Q23" s="67"/>
      <c r="R23" s="67"/>
      <c r="S23" s="67"/>
      <c r="T23" s="67"/>
      <c r="U23" s="67"/>
      <c r="V23" s="67"/>
      <c r="W23" s="67"/>
      <c r="X23" s="67"/>
      <c r="Y23" s="67"/>
      <c r="Z23" s="67"/>
      <c r="AA23" s="67"/>
      <c r="AB23" s="67"/>
      <c r="AC23" s="67"/>
      <c r="AD23" s="67"/>
      <c r="AE23" s="67"/>
      <c r="AF23" s="67"/>
      <c r="AG23" s="67"/>
      <c r="AH23" s="67"/>
      <c r="AI23" s="67"/>
      <c r="AJ23" s="67"/>
      <c r="AK23" s="67"/>
      <c r="AL23" s="67"/>
      <c r="AM23" s="67"/>
      <c r="AN23" s="67"/>
      <c r="AO23" s="67"/>
      <c r="AP23" s="67"/>
      <c r="AQ23" s="67"/>
      <c r="AR23" s="67"/>
      <c r="AS23" s="67"/>
      <c r="AT23" s="67"/>
      <c r="AU23" s="67"/>
      <c r="AV23" s="67"/>
      <c r="AW23" s="67"/>
    </row>
    <row r="24" spans="1:49" s="69" customFormat="1" ht="15">
      <c r="A24" s="67"/>
      <c r="B24" s="130">
        <v>21</v>
      </c>
      <c r="C24" s="163"/>
      <c r="D24" s="166"/>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c r="AS24" s="67"/>
      <c r="AT24" s="67"/>
      <c r="AU24" s="67"/>
      <c r="AV24" s="67"/>
      <c r="AW24" s="67"/>
    </row>
    <row r="25" spans="1:49" s="69" customFormat="1" ht="15">
      <c r="A25" s="67"/>
      <c r="B25" s="130">
        <v>22</v>
      </c>
      <c r="C25" s="163"/>
      <c r="D25" s="166"/>
      <c r="E25" s="67"/>
      <c r="F25" s="67"/>
      <c r="G25" s="67"/>
      <c r="H25" s="67"/>
      <c r="I25" s="67"/>
      <c r="J25" s="67"/>
      <c r="K25" s="67"/>
      <c r="L25" s="67"/>
      <c r="M25" s="67"/>
      <c r="N25" s="67"/>
      <c r="O25" s="67"/>
      <c r="P25" s="67"/>
      <c r="Q25" s="67"/>
      <c r="R25" s="67"/>
      <c r="S25" s="67"/>
      <c r="T25" s="67"/>
      <c r="U25" s="67"/>
      <c r="V25" s="67"/>
      <c r="W25" s="67"/>
      <c r="X25" s="67"/>
      <c r="Y25" s="67"/>
      <c r="Z25" s="67"/>
      <c r="AA25" s="67"/>
      <c r="AB25" s="67"/>
      <c r="AC25" s="67"/>
      <c r="AD25" s="67"/>
      <c r="AE25" s="67"/>
      <c r="AF25" s="67"/>
      <c r="AG25" s="67"/>
      <c r="AH25" s="67"/>
      <c r="AI25" s="67"/>
      <c r="AJ25" s="67"/>
      <c r="AK25" s="67"/>
      <c r="AL25" s="67"/>
      <c r="AM25" s="67"/>
      <c r="AN25" s="67"/>
      <c r="AO25" s="67"/>
      <c r="AP25" s="67"/>
      <c r="AQ25" s="67"/>
      <c r="AR25" s="67"/>
      <c r="AS25" s="67"/>
      <c r="AT25" s="67"/>
      <c r="AU25" s="67"/>
      <c r="AV25" s="67"/>
      <c r="AW25" s="67"/>
    </row>
    <row r="26" spans="1:49" s="69" customFormat="1" ht="15">
      <c r="A26" s="67"/>
      <c r="B26" s="130">
        <v>23</v>
      </c>
      <c r="C26" s="163"/>
      <c r="D26" s="166"/>
      <c r="E26" s="67"/>
      <c r="F26" s="67"/>
      <c r="G26" s="67"/>
      <c r="H26" s="67"/>
      <c r="I26" s="67"/>
      <c r="J26" s="67"/>
      <c r="K26" s="67"/>
      <c r="L26" s="67"/>
      <c r="M26" s="67"/>
      <c r="N26" s="67"/>
      <c r="O26" s="67"/>
      <c r="P26" s="67"/>
      <c r="Q26" s="67"/>
      <c r="R26" s="67"/>
      <c r="S26" s="67"/>
      <c r="T26" s="67"/>
      <c r="U26" s="67"/>
      <c r="V26" s="67"/>
      <c r="W26" s="67"/>
      <c r="X26" s="67"/>
      <c r="Y26" s="67"/>
      <c r="Z26" s="67"/>
      <c r="AA26" s="67"/>
      <c r="AB26" s="67"/>
      <c r="AC26" s="67"/>
      <c r="AD26" s="67"/>
      <c r="AE26" s="67"/>
      <c r="AF26" s="67"/>
      <c r="AG26" s="67"/>
      <c r="AH26" s="67"/>
      <c r="AI26" s="67"/>
      <c r="AJ26" s="67"/>
      <c r="AK26" s="67"/>
      <c r="AL26" s="67"/>
      <c r="AM26" s="67"/>
      <c r="AN26" s="67"/>
      <c r="AO26" s="67"/>
      <c r="AP26" s="67"/>
      <c r="AQ26" s="67"/>
      <c r="AR26" s="67"/>
      <c r="AS26" s="67"/>
      <c r="AT26" s="67"/>
      <c r="AU26" s="67"/>
      <c r="AV26" s="67"/>
      <c r="AW26" s="67"/>
    </row>
    <row r="27" spans="1:49" s="69" customFormat="1" ht="15">
      <c r="A27" s="67"/>
      <c r="B27" s="130">
        <v>24</v>
      </c>
      <c r="C27" s="163"/>
      <c r="D27" s="166"/>
      <c r="E27" s="67"/>
      <c r="F27" s="67"/>
      <c r="G27" s="67"/>
      <c r="H27" s="67"/>
      <c r="I27" s="67"/>
      <c r="J27" s="67"/>
      <c r="K27" s="67"/>
      <c r="L27" s="67"/>
      <c r="M27" s="67"/>
      <c r="N27" s="67"/>
      <c r="O27" s="67"/>
      <c r="P27" s="67"/>
      <c r="Q27" s="67"/>
      <c r="R27" s="67"/>
      <c r="S27" s="67"/>
      <c r="T27" s="67"/>
      <c r="U27" s="67"/>
      <c r="V27" s="67"/>
      <c r="W27" s="67"/>
      <c r="X27" s="67"/>
      <c r="Y27" s="67"/>
      <c r="Z27" s="67"/>
      <c r="AA27" s="67"/>
      <c r="AB27" s="67"/>
      <c r="AC27" s="67"/>
      <c r="AD27" s="67"/>
      <c r="AE27" s="67"/>
      <c r="AF27" s="67"/>
      <c r="AG27" s="67"/>
      <c r="AH27" s="67"/>
      <c r="AI27" s="67"/>
      <c r="AJ27" s="67"/>
      <c r="AK27" s="67"/>
      <c r="AL27" s="67"/>
      <c r="AM27" s="67"/>
      <c r="AN27" s="67"/>
      <c r="AO27" s="67"/>
      <c r="AP27" s="67"/>
      <c r="AQ27" s="67"/>
      <c r="AR27" s="67"/>
      <c r="AS27" s="67"/>
      <c r="AT27" s="67"/>
      <c r="AU27" s="67"/>
      <c r="AV27" s="67"/>
      <c r="AW27" s="67"/>
    </row>
    <row r="28" spans="1:49" s="69" customFormat="1" ht="15">
      <c r="A28" s="67"/>
      <c r="B28" s="130">
        <v>25</v>
      </c>
      <c r="C28" s="163"/>
      <c r="D28" s="166"/>
      <c r="E28" s="67"/>
      <c r="F28" s="67"/>
      <c r="G28" s="67"/>
      <c r="H28" s="67"/>
      <c r="I28" s="67"/>
      <c r="J28" s="67"/>
      <c r="K28" s="67"/>
      <c r="L28" s="67"/>
      <c r="M28" s="67"/>
      <c r="N28" s="67"/>
      <c r="O28" s="67"/>
      <c r="P28" s="67"/>
      <c r="Q28" s="67"/>
      <c r="R28" s="67"/>
      <c r="S28" s="67"/>
      <c r="T28" s="67"/>
      <c r="U28" s="67"/>
      <c r="V28" s="67"/>
      <c r="W28" s="67"/>
      <c r="X28" s="67"/>
      <c r="Y28" s="67"/>
      <c r="Z28" s="67"/>
      <c r="AA28" s="67"/>
      <c r="AB28" s="67"/>
      <c r="AC28" s="67"/>
      <c r="AD28" s="67"/>
      <c r="AE28" s="67"/>
      <c r="AF28" s="67"/>
      <c r="AG28" s="67"/>
      <c r="AH28" s="67"/>
      <c r="AI28" s="67"/>
      <c r="AJ28" s="67"/>
      <c r="AK28" s="67"/>
      <c r="AL28" s="67"/>
      <c r="AM28" s="67"/>
      <c r="AN28" s="67"/>
      <c r="AO28" s="67"/>
      <c r="AP28" s="67"/>
      <c r="AQ28" s="67"/>
      <c r="AR28" s="67"/>
      <c r="AS28" s="67"/>
      <c r="AT28" s="67"/>
      <c r="AU28" s="67"/>
      <c r="AV28" s="67"/>
      <c r="AW28" s="67"/>
    </row>
    <row r="29" spans="1:49" s="69" customFormat="1" ht="15">
      <c r="A29" s="67"/>
      <c r="B29" s="130">
        <v>26</v>
      </c>
      <c r="C29" s="163"/>
      <c r="D29" s="166"/>
      <c r="E29" s="67"/>
      <c r="F29" s="67"/>
      <c r="G29" s="67"/>
      <c r="H29" s="67"/>
      <c r="I29" s="67"/>
      <c r="J29" s="67"/>
      <c r="K29" s="67"/>
      <c r="L29" s="67"/>
      <c r="M29" s="67"/>
      <c r="N29" s="67"/>
      <c r="O29" s="67"/>
      <c r="P29" s="67"/>
      <c r="Q29" s="67"/>
      <c r="R29" s="67"/>
      <c r="S29" s="67"/>
      <c r="T29" s="67"/>
      <c r="U29" s="67"/>
      <c r="V29" s="67"/>
      <c r="W29" s="67"/>
      <c r="X29" s="67"/>
      <c r="Y29" s="67"/>
      <c r="Z29" s="67"/>
      <c r="AA29" s="67"/>
      <c r="AB29" s="67"/>
      <c r="AC29" s="67"/>
      <c r="AD29" s="67"/>
      <c r="AE29" s="67"/>
      <c r="AF29" s="67"/>
      <c r="AG29" s="67"/>
      <c r="AH29" s="67"/>
      <c r="AI29" s="67"/>
      <c r="AJ29" s="67"/>
      <c r="AK29" s="67"/>
      <c r="AL29" s="67"/>
      <c r="AM29" s="67"/>
      <c r="AN29" s="67"/>
      <c r="AO29" s="67"/>
      <c r="AP29" s="67"/>
      <c r="AQ29" s="67"/>
      <c r="AR29" s="67"/>
      <c r="AS29" s="67"/>
      <c r="AT29" s="67"/>
      <c r="AU29" s="67"/>
      <c r="AV29" s="67"/>
      <c r="AW29" s="67"/>
    </row>
    <row r="30" spans="1:49" s="69" customFormat="1" ht="15">
      <c r="A30" s="67"/>
      <c r="B30" s="130">
        <v>27</v>
      </c>
      <c r="C30" s="163"/>
      <c r="D30" s="166"/>
      <c r="E30" s="67"/>
      <c r="F30" s="67"/>
      <c r="G30" s="67"/>
      <c r="H30" s="67"/>
      <c r="I30" s="67"/>
      <c r="J30" s="67"/>
      <c r="K30" s="67"/>
      <c r="L30" s="67"/>
      <c r="M30" s="67"/>
      <c r="N30" s="67"/>
      <c r="O30" s="67"/>
      <c r="P30" s="67"/>
      <c r="Q30" s="67"/>
      <c r="R30" s="67"/>
      <c r="S30" s="67"/>
      <c r="T30" s="67"/>
      <c r="U30" s="67"/>
      <c r="V30" s="67"/>
      <c r="W30" s="67"/>
      <c r="X30" s="67"/>
      <c r="Y30" s="67"/>
      <c r="Z30" s="67"/>
      <c r="AA30" s="67"/>
      <c r="AB30" s="67"/>
      <c r="AC30" s="67"/>
      <c r="AD30" s="67"/>
      <c r="AE30" s="67"/>
      <c r="AF30" s="67"/>
      <c r="AG30" s="67"/>
      <c r="AH30" s="67"/>
      <c r="AI30" s="67"/>
      <c r="AJ30" s="67"/>
      <c r="AK30" s="67"/>
      <c r="AL30" s="67"/>
      <c r="AM30" s="67"/>
      <c r="AN30" s="67"/>
      <c r="AO30" s="67"/>
      <c r="AP30" s="67"/>
      <c r="AQ30" s="67"/>
      <c r="AR30" s="67"/>
      <c r="AS30" s="67"/>
      <c r="AT30" s="67"/>
      <c r="AU30" s="67"/>
      <c r="AV30" s="67"/>
      <c r="AW30" s="67"/>
    </row>
    <row r="31" spans="1:49" s="69" customFormat="1" ht="15">
      <c r="A31" s="67"/>
      <c r="B31" s="130">
        <v>28</v>
      </c>
      <c r="C31" s="163"/>
      <c r="D31" s="166"/>
      <c r="E31" s="67"/>
      <c r="F31" s="67"/>
      <c r="G31" s="67"/>
      <c r="H31" s="67"/>
      <c r="I31" s="67"/>
      <c r="J31" s="67"/>
      <c r="K31" s="67"/>
      <c r="L31" s="67"/>
      <c r="M31" s="67"/>
      <c r="N31" s="67"/>
      <c r="O31" s="67"/>
      <c r="P31" s="67"/>
      <c r="Q31" s="67"/>
      <c r="R31" s="67"/>
      <c r="S31" s="67"/>
      <c r="T31" s="67"/>
      <c r="U31" s="67"/>
      <c r="V31" s="67"/>
      <c r="W31" s="67"/>
      <c r="X31" s="67"/>
      <c r="Y31" s="67"/>
      <c r="Z31" s="67"/>
      <c r="AA31" s="67"/>
      <c r="AB31" s="67"/>
      <c r="AC31" s="67"/>
      <c r="AD31" s="67"/>
      <c r="AE31" s="67"/>
      <c r="AF31" s="67"/>
      <c r="AG31" s="67"/>
      <c r="AH31" s="67"/>
      <c r="AI31" s="67"/>
      <c r="AJ31" s="67"/>
      <c r="AK31" s="67"/>
      <c r="AL31" s="67"/>
      <c r="AM31" s="67"/>
      <c r="AN31" s="67"/>
      <c r="AO31" s="67"/>
      <c r="AP31" s="67"/>
      <c r="AQ31" s="67"/>
      <c r="AR31" s="67"/>
      <c r="AS31" s="67"/>
      <c r="AT31" s="67"/>
      <c r="AU31" s="67"/>
      <c r="AV31" s="67"/>
      <c r="AW31" s="67"/>
    </row>
    <row r="32" spans="1:49" s="69" customFormat="1" ht="15">
      <c r="A32" s="67"/>
      <c r="B32" s="130">
        <v>29</v>
      </c>
      <c r="C32" s="163"/>
      <c r="D32" s="166"/>
      <c r="E32" s="67"/>
      <c r="F32" s="67"/>
      <c r="G32" s="67"/>
      <c r="H32" s="67"/>
      <c r="I32" s="67"/>
      <c r="J32" s="67"/>
      <c r="K32" s="67"/>
      <c r="L32" s="67"/>
      <c r="M32" s="67"/>
      <c r="N32" s="67"/>
      <c r="O32" s="67"/>
      <c r="P32" s="67"/>
      <c r="Q32" s="67"/>
      <c r="R32" s="67"/>
      <c r="S32" s="67"/>
      <c r="T32" s="67"/>
      <c r="U32" s="67"/>
      <c r="V32" s="67"/>
      <c r="W32" s="67"/>
      <c r="X32" s="67"/>
      <c r="Y32" s="67"/>
      <c r="Z32" s="67"/>
      <c r="AA32" s="67"/>
      <c r="AB32" s="67"/>
      <c r="AC32" s="67"/>
      <c r="AD32" s="67"/>
      <c r="AE32" s="67"/>
      <c r="AF32" s="67"/>
      <c r="AG32" s="67"/>
      <c r="AH32" s="67"/>
      <c r="AI32" s="67"/>
      <c r="AJ32" s="67"/>
      <c r="AK32" s="67"/>
      <c r="AL32" s="67"/>
      <c r="AM32" s="67"/>
      <c r="AN32" s="67"/>
      <c r="AO32" s="67"/>
      <c r="AP32" s="67"/>
      <c r="AQ32" s="67"/>
      <c r="AR32" s="67"/>
      <c r="AS32" s="67"/>
      <c r="AT32" s="67"/>
      <c r="AU32" s="67"/>
      <c r="AV32" s="67"/>
      <c r="AW32" s="67"/>
    </row>
    <row r="33" spans="1:127" s="69" customFormat="1" ht="15">
      <c r="A33" s="67"/>
      <c r="B33" s="130">
        <v>30</v>
      </c>
      <c r="C33" s="163"/>
      <c r="D33" s="166"/>
      <c r="E33" s="67"/>
      <c r="F33" s="67"/>
      <c r="G33" s="67"/>
      <c r="H33" s="67"/>
      <c r="I33" s="67"/>
      <c r="J33" s="67"/>
      <c r="K33" s="67"/>
      <c r="L33" s="67"/>
      <c r="M33" s="67"/>
      <c r="N33" s="67"/>
      <c r="O33" s="67"/>
      <c r="P33" s="67"/>
      <c r="Q33" s="67"/>
      <c r="R33" s="67"/>
      <c r="S33" s="67"/>
      <c r="T33" s="67"/>
      <c r="U33" s="67"/>
      <c r="V33" s="67"/>
      <c r="W33" s="67"/>
      <c r="X33" s="67"/>
      <c r="Y33" s="67"/>
      <c r="Z33" s="67"/>
      <c r="AA33" s="67"/>
      <c r="AB33" s="67"/>
      <c r="AC33" s="67"/>
      <c r="AD33" s="67"/>
      <c r="AE33" s="67"/>
      <c r="AF33" s="67"/>
      <c r="AG33" s="67"/>
      <c r="AH33" s="67"/>
      <c r="AI33" s="67"/>
      <c r="AJ33" s="67"/>
      <c r="AK33" s="67"/>
      <c r="AL33" s="67"/>
      <c r="AM33" s="67"/>
      <c r="AN33" s="67"/>
      <c r="AO33" s="67"/>
      <c r="AP33" s="67"/>
      <c r="AQ33" s="67"/>
      <c r="AR33" s="67"/>
      <c r="AS33" s="67"/>
      <c r="AT33" s="67"/>
      <c r="AU33" s="67"/>
      <c r="AV33" s="67"/>
      <c r="AW33" s="67"/>
    </row>
    <row r="34" spans="1:127" s="69" customFormat="1" ht="15">
      <c r="A34" s="67"/>
      <c r="B34" s="130">
        <v>31</v>
      </c>
      <c r="C34" s="163"/>
      <c r="D34" s="166"/>
      <c r="E34" s="67"/>
      <c r="F34" s="67"/>
      <c r="G34" s="67"/>
      <c r="H34" s="67"/>
      <c r="I34" s="67"/>
      <c r="J34" s="67"/>
      <c r="K34" s="67"/>
      <c r="L34" s="67"/>
      <c r="M34" s="67"/>
      <c r="N34" s="67"/>
      <c r="O34" s="67"/>
      <c r="P34" s="67"/>
      <c r="Q34" s="67"/>
      <c r="R34" s="67"/>
      <c r="S34" s="67"/>
      <c r="T34" s="67"/>
      <c r="U34" s="67"/>
      <c r="V34" s="67"/>
      <c r="W34" s="67"/>
      <c r="X34" s="67"/>
      <c r="Y34" s="67"/>
      <c r="Z34" s="67"/>
      <c r="AA34" s="67"/>
      <c r="AB34" s="67"/>
      <c r="AC34" s="67"/>
      <c r="AD34" s="67"/>
      <c r="AE34" s="67"/>
      <c r="AF34" s="67"/>
      <c r="AG34" s="67"/>
      <c r="AH34" s="67"/>
      <c r="AI34" s="67"/>
      <c r="AJ34" s="67"/>
      <c r="AK34" s="67"/>
      <c r="AL34" s="67"/>
      <c r="AM34" s="67"/>
      <c r="AN34" s="67"/>
      <c r="AO34" s="67"/>
      <c r="AP34" s="67"/>
      <c r="AQ34" s="67"/>
      <c r="AR34" s="67"/>
      <c r="AS34" s="67"/>
      <c r="AT34" s="67"/>
      <c r="AU34" s="67"/>
      <c r="AV34" s="67"/>
      <c r="AW34" s="67"/>
    </row>
    <row r="35" spans="1:127" s="69" customFormat="1" ht="15">
      <c r="A35" s="67"/>
      <c r="B35" s="130">
        <v>32</v>
      </c>
      <c r="C35" s="163"/>
      <c r="D35" s="166"/>
      <c r="E35" s="67"/>
      <c r="F35" s="67"/>
      <c r="G35" s="67"/>
      <c r="H35" s="67"/>
      <c r="I35" s="67"/>
      <c r="J35" s="67"/>
      <c r="K35" s="67"/>
      <c r="L35" s="67"/>
      <c r="M35" s="67"/>
      <c r="N35" s="67"/>
      <c r="O35" s="67"/>
      <c r="P35" s="67"/>
      <c r="Q35" s="67"/>
      <c r="R35" s="67"/>
      <c r="S35" s="67"/>
      <c r="T35" s="67"/>
      <c r="U35" s="67"/>
      <c r="V35" s="67"/>
      <c r="W35" s="67"/>
      <c r="X35" s="67"/>
      <c r="Y35" s="67"/>
      <c r="Z35" s="67"/>
      <c r="AA35" s="67"/>
      <c r="AB35" s="67"/>
      <c r="AC35" s="67"/>
      <c r="AD35" s="67"/>
      <c r="AE35" s="67"/>
      <c r="AF35" s="67"/>
      <c r="AG35" s="67"/>
      <c r="AH35" s="67"/>
      <c r="AI35" s="67"/>
      <c r="AJ35" s="67"/>
      <c r="AK35" s="67"/>
      <c r="AL35" s="67"/>
      <c r="AM35" s="67"/>
      <c r="AN35" s="67"/>
      <c r="AO35" s="67"/>
      <c r="AP35" s="67"/>
      <c r="AQ35" s="67"/>
      <c r="AR35" s="67"/>
      <c r="AS35" s="67"/>
      <c r="AT35" s="67"/>
      <c r="AU35" s="67"/>
      <c r="AV35" s="67"/>
      <c r="AW35" s="67"/>
    </row>
    <row r="36" spans="1:127" s="69" customFormat="1" ht="15">
      <c r="A36" s="67"/>
      <c r="B36" s="130">
        <v>33</v>
      </c>
      <c r="C36" s="163"/>
      <c r="D36" s="166"/>
      <c r="E36" s="67"/>
      <c r="F36" s="67"/>
      <c r="G36" s="67"/>
      <c r="H36" s="67"/>
      <c r="I36" s="67"/>
      <c r="J36" s="67"/>
      <c r="K36" s="67"/>
      <c r="L36" s="67"/>
      <c r="M36" s="67"/>
      <c r="N36" s="67"/>
      <c r="O36" s="67"/>
      <c r="P36" s="67"/>
      <c r="Q36" s="67"/>
      <c r="R36" s="67"/>
      <c r="S36" s="67"/>
      <c r="T36" s="67"/>
      <c r="U36" s="67"/>
      <c r="V36" s="67"/>
      <c r="W36" s="67"/>
      <c r="X36" s="67"/>
      <c r="Y36" s="67"/>
      <c r="Z36" s="67"/>
      <c r="AA36" s="67"/>
      <c r="AB36" s="67"/>
      <c r="AC36" s="67"/>
      <c r="AD36" s="67"/>
      <c r="AE36" s="67"/>
      <c r="AF36" s="67"/>
      <c r="AG36" s="67"/>
      <c r="AH36" s="67"/>
      <c r="AI36" s="67"/>
      <c r="AJ36" s="67"/>
      <c r="AK36" s="67"/>
      <c r="AL36" s="67"/>
      <c r="AM36" s="67"/>
      <c r="AN36" s="67"/>
      <c r="AO36" s="67"/>
      <c r="AP36" s="67"/>
      <c r="AQ36" s="67"/>
      <c r="AR36" s="67"/>
      <c r="AS36" s="67"/>
      <c r="AT36" s="67"/>
      <c r="AU36" s="67"/>
      <c r="AV36" s="67"/>
      <c r="AW36" s="67"/>
    </row>
    <row r="37" spans="1:127" s="69" customFormat="1" ht="15">
      <c r="A37" s="67"/>
      <c r="B37" s="130">
        <v>34</v>
      </c>
      <c r="C37" s="163"/>
      <c r="D37" s="166"/>
      <c r="E37" s="67"/>
      <c r="F37" s="67"/>
      <c r="G37" s="67"/>
      <c r="H37" s="67"/>
      <c r="I37" s="67"/>
      <c r="J37" s="67"/>
      <c r="K37" s="67"/>
      <c r="L37" s="67"/>
      <c r="M37" s="67"/>
      <c r="N37" s="67"/>
      <c r="O37" s="67"/>
      <c r="P37" s="67"/>
      <c r="Q37" s="67"/>
      <c r="R37" s="67"/>
      <c r="S37" s="67"/>
      <c r="T37" s="67"/>
      <c r="U37" s="67"/>
      <c r="V37" s="67"/>
      <c r="W37" s="67"/>
      <c r="X37" s="67"/>
      <c r="Y37" s="67"/>
      <c r="Z37" s="67"/>
      <c r="AA37" s="67"/>
      <c r="AB37" s="67"/>
      <c r="AC37" s="67"/>
      <c r="AD37" s="67"/>
      <c r="AE37" s="67"/>
      <c r="AF37" s="67"/>
      <c r="AG37" s="67"/>
      <c r="AH37" s="67"/>
      <c r="AI37" s="67"/>
      <c r="AJ37" s="67"/>
      <c r="AK37" s="67"/>
      <c r="AL37" s="67"/>
      <c r="AM37" s="67"/>
      <c r="AN37" s="67"/>
      <c r="AO37" s="67"/>
      <c r="AP37" s="67"/>
      <c r="AQ37" s="67"/>
      <c r="AR37" s="67"/>
      <c r="AS37" s="67"/>
      <c r="AT37" s="67"/>
      <c r="AU37" s="67"/>
      <c r="AV37" s="67"/>
      <c r="AW37" s="67"/>
    </row>
    <row r="38" spans="1:127" s="69" customFormat="1" ht="15">
      <c r="A38" s="67"/>
      <c r="B38" s="130">
        <v>35</v>
      </c>
      <c r="C38" s="163"/>
      <c r="D38" s="166"/>
      <c r="E38" s="67"/>
      <c r="F38" s="67"/>
      <c r="G38" s="67"/>
      <c r="H38" s="67"/>
      <c r="I38" s="67"/>
      <c r="J38" s="67"/>
      <c r="K38" s="67"/>
      <c r="L38" s="67"/>
      <c r="M38" s="67"/>
      <c r="N38" s="67"/>
      <c r="O38" s="67"/>
      <c r="P38" s="67"/>
      <c r="Q38" s="67"/>
      <c r="R38" s="67"/>
      <c r="S38" s="67"/>
      <c r="T38" s="67"/>
      <c r="U38" s="67"/>
      <c r="V38" s="67"/>
      <c r="W38" s="67"/>
      <c r="X38" s="67"/>
      <c r="Y38" s="67"/>
      <c r="Z38" s="67"/>
      <c r="AA38" s="67"/>
      <c r="AB38" s="67"/>
      <c r="AC38" s="67"/>
      <c r="AD38" s="67"/>
      <c r="AE38" s="67"/>
      <c r="AF38" s="67"/>
      <c r="AG38" s="67"/>
      <c r="AH38" s="67"/>
      <c r="AI38" s="67"/>
      <c r="AJ38" s="67"/>
      <c r="AK38" s="67"/>
      <c r="AL38" s="67"/>
      <c r="AM38" s="67"/>
      <c r="AN38" s="67"/>
      <c r="AO38" s="67"/>
      <c r="AP38" s="67"/>
      <c r="AQ38" s="67"/>
      <c r="AR38" s="67"/>
      <c r="AS38" s="67"/>
      <c r="AT38" s="67"/>
      <c r="AU38" s="67"/>
      <c r="AV38" s="67"/>
      <c r="AW38" s="67"/>
    </row>
    <row r="39" spans="1:127" s="69" customFormat="1" ht="15">
      <c r="A39" s="67"/>
      <c r="B39" s="130">
        <v>36</v>
      </c>
      <c r="C39" s="163"/>
      <c r="D39" s="166"/>
      <c r="E39" s="67"/>
      <c r="F39" s="67"/>
      <c r="G39" s="67"/>
      <c r="H39" s="67"/>
      <c r="I39" s="67"/>
      <c r="J39" s="67"/>
      <c r="K39" s="67"/>
      <c r="L39" s="67"/>
      <c r="M39" s="67"/>
      <c r="N39" s="67"/>
      <c r="O39" s="67"/>
      <c r="P39" s="67"/>
      <c r="Q39" s="67"/>
      <c r="R39" s="67"/>
      <c r="S39" s="67"/>
      <c r="T39" s="67"/>
      <c r="U39" s="67"/>
      <c r="V39" s="67"/>
      <c r="W39" s="67"/>
      <c r="X39" s="67"/>
      <c r="Y39" s="67"/>
      <c r="Z39" s="67"/>
      <c r="AA39" s="67"/>
      <c r="AB39" s="67"/>
      <c r="AC39" s="67"/>
      <c r="AD39" s="67"/>
      <c r="AE39" s="67"/>
      <c r="AF39" s="67"/>
      <c r="AG39" s="67"/>
      <c r="AH39" s="67"/>
      <c r="AI39" s="67"/>
      <c r="AJ39" s="67"/>
      <c r="AK39" s="67"/>
      <c r="AL39" s="67"/>
      <c r="AM39" s="67"/>
      <c r="AN39" s="67"/>
      <c r="AO39" s="67"/>
      <c r="AP39" s="67"/>
      <c r="AQ39" s="67"/>
      <c r="AR39" s="67"/>
      <c r="AS39" s="67"/>
      <c r="AT39" s="67"/>
      <c r="AU39" s="67"/>
      <c r="AV39" s="67"/>
      <c r="AW39" s="67"/>
    </row>
    <row r="40" spans="1:127" s="69" customFormat="1" ht="15">
      <c r="A40" s="67"/>
      <c r="B40" s="130">
        <v>37</v>
      </c>
      <c r="C40" s="163"/>
      <c r="D40" s="166"/>
      <c r="E40" s="67"/>
      <c r="F40" s="67"/>
      <c r="G40" s="67"/>
      <c r="H40" s="67"/>
      <c r="I40" s="67"/>
      <c r="J40" s="67"/>
      <c r="K40" s="67"/>
      <c r="L40" s="67"/>
      <c r="M40" s="67"/>
      <c r="N40" s="67"/>
      <c r="O40" s="67"/>
      <c r="P40" s="67"/>
      <c r="Q40" s="67"/>
      <c r="R40" s="67"/>
      <c r="S40" s="67"/>
      <c r="T40" s="67"/>
      <c r="U40" s="67"/>
      <c r="V40" s="67"/>
      <c r="W40" s="67"/>
      <c r="X40" s="67"/>
      <c r="Y40" s="67"/>
      <c r="Z40" s="67"/>
      <c r="AA40" s="67"/>
      <c r="AB40" s="67"/>
      <c r="AC40" s="67"/>
      <c r="AD40" s="67"/>
      <c r="AE40" s="67"/>
      <c r="AF40" s="67"/>
      <c r="AG40" s="67"/>
      <c r="AH40" s="67"/>
      <c r="AI40" s="67"/>
      <c r="AJ40" s="67"/>
      <c r="AK40" s="67"/>
      <c r="AL40" s="67"/>
      <c r="AM40" s="67"/>
      <c r="AN40" s="67"/>
      <c r="AO40" s="67"/>
      <c r="AP40" s="67"/>
      <c r="AQ40" s="67"/>
      <c r="AR40" s="67"/>
      <c r="AS40" s="67"/>
      <c r="AT40" s="67"/>
      <c r="AU40" s="67"/>
      <c r="AV40" s="67"/>
      <c r="AW40" s="67"/>
    </row>
    <row r="41" spans="1:127" s="69" customFormat="1" ht="15">
      <c r="A41" s="67"/>
      <c r="B41" s="130">
        <v>38</v>
      </c>
      <c r="C41" s="163"/>
      <c r="D41" s="1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c r="AM41" s="67"/>
      <c r="AN41" s="67"/>
      <c r="AO41" s="67"/>
      <c r="AP41" s="67"/>
      <c r="AQ41" s="67"/>
      <c r="AR41" s="67"/>
      <c r="AS41" s="67"/>
      <c r="AT41" s="67"/>
      <c r="AU41" s="67"/>
      <c r="AV41" s="67"/>
      <c r="AW41" s="67"/>
    </row>
    <row r="42" spans="1:127" s="69" customFormat="1" ht="15">
      <c r="A42" s="67"/>
      <c r="B42" s="130">
        <v>39</v>
      </c>
      <c r="C42" s="163"/>
      <c r="D42" s="166"/>
      <c r="E42" s="67"/>
      <c r="F42" s="67"/>
      <c r="G42" s="67"/>
      <c r="H42" s="67"/>
      <c r="I42" s="67"/>
      <c r="J42" s="67"/>
      <c r="K42" s="67"/>
      <c r="L42" s="67"/>
      <c r="M42" s="67"/>
      <c r="N42" s="67"/>
      <c r="O42" s="67"/>
      <c r="P42" s="67"/>
      <c r="Q42" s="67"/>
      <c r="R42" s="67"/>
      <c r="S42" s="67"/>
      <c r="T42" s="67"/>
      <c r="U42" s="67"/>
      <c r="V42" s="67"/>
      <c r="W42" s="67"/>
      <c r="X42" s="67"/>
      <c r="Y42" s="67"/>
      <c r="Z42" s="67"/>
      <c r="AA42" s="67"/>
      <c r="AB42" s="67"/>
      <c r="AC42" s="67"/>
      <c r="AD42" s="67"/>
      <c r="AE42" s="67"/>
      <c r="AF42" s="67"/>
      <c r="AG42" s="67"/>
      <c r="AH42" s="67"/>
      <c r="AI42" s="67"/>
      <c r="AJ42" s="67"/>
      <c r="AK42" s="67"/>
      <c r="AL42" s="67"/>
      <c r="AM42" s="67"/>
      <c r="AN42" s="67"/>
      <c r="AO42" s="67"/>
      <c r="AP42" s="67"/>
      <c r="AQ42" s="67"/>
      <c r="AR42" s="67"/>
      <c r="AS42" s="67"/>
      <c r="AT42" s="67"/>
      <c r="AU42" s="67"/>
      <c r="AV42" s="67"/>
      <c r="AW42" s="67"/>
    </row>
    <row r="43" spans="1:127" s="69" customFormat="1" ht="15">
      <c r="A43" s="67"/>
      <c r="B43" s="130">
        <v>40</v>
      </c>
      <c r="C43" s="163"/>
      <c r="D43" s="166"/>
      <c r="E43" s="67"/>
      <c r="F43" s="67"/>
      <c r="G43" s="67"/>
      <c r="H43" s="67"/>
      <c r="I43" s="67"/>
      <c r="J43" s="67"/>
      <c r="K43" s="67"/>
      <c r="L43" s="67"/>
      <c r="M43" s="67"/>
      <c r="N43" s="67"/>
      <c r="O43" s="67"/>
      <c r="P43" s="67"/>
      <c r="Q43" s="67"/>
      <c r="R43" s="67"/>
      <c r="S43" s="67"/>
      <c r="T43" s="67"/>
      <c r="U43" s="67"/>
      <c r="V43" s="67"/>
      <c r="W43" s="67"/>
      <c r="X43" s="67"/>
      <c r="Y43" s="67"/>
      <c r="Z43" s="67"/>
      <c r="AA43" s="67"/>
      <c r="AB43" s="67"/>
      <c r="AC43" s="67"/>
      <c r="AD43" s="67"/>
      <c r="AE43" s="67"/>
      <c r="AF43" s="67"/>
      <c r="AG43" s="67"/>
      <c r="AH43" s="67"/>
      <c r="AI43" s="67"/>
      <c r="AJ43" s="67"/>
      <c r="AK43" s="67"/>
      <c r="AL43" s="67"/>
      <c r="AM43" s="67"/>
      <c r="AN43" s="67"/>
      <c r="AO43" s="67"/>
      <c r="AP43" s="67"/>
      <c r="AQ43" s="67"/>
      <c r="AR43" s="67"/>
      <c r="AS43" s="67"/>
      <c r="AT43" s="67"/>
      <c r="AU43" s="67"/>
      <c r="AV43" s="67"/>
      <c r="AW43" s="67"/>
      <c r="AX43" s="67"/>
      <c r="AY43" s="67"/>
      <c r="AZ43" s="67"/>
      <c r="BA43" s="67"/>
      <c r="BB43" s="67"/>
      <c r="BC43" s="67"/>
      <c r="BD43" s="67"/>
      <c r="BE43" s="67"/>
      <c r="BF43" s="67"/>
      <c r="BG43" s="67"/>
      <c r="BH43" s="67"/>
      <c r="BI43" s="67"/>
      <c r="BJ43" s="67"/>
      <c r="BK43" s="67"/>
      <c r="BL43" s="67"/>
      <c r="BM43" s="67"/>
      <c r="BN43" s="67"/>
      <c r="BO43" s="67"/>
      <c r="BP43" s="67"/>
      <c r="BQ43" s="67"/>
      <c r="BR43" s="67"/>
      <c r="BS43" s="67"/>
      <c r="BT43" s="67"/>
      <c r="BU43" s="67"/>
      <c r="BV43" s="67"/>
      <c r="BW43" s="67"/>
      <c r="BX43" s="67"/>
      <c r="BY43" s="67"/>
      <c r="BZ43" s="67"/>
      <c r="CA43" s="67"/>
      <c r="CB43" s="67"/>
      <c r="CC43" s="67"/>
      <c r="CD43" s="67"/>
      <c r="CE43" s="67"/>
      <c r="CF43" s="67"/>
      <c r="CG43" s="67"/>
      <c r="CH43" s="67"/>
      <c r="CI43" s="67"/>
      <c r="CJ43" s="67"/>
      <c r="CK43" s="67"/>
      <c r="CL43" s="67"/>
      <c r="CM43" s="67"/>
      <c r="CN43" s="67"/>
      <c r="CO43" s="67"/>
      <c r="CP43" s="67"/>
      <c r="CQ43" s="67"/>
      <c r="CR43" s="67"/>
      <c r="CS43" s="67"/>
      <c r="CT43" s="67"/>
      <c r="CU43" s="67"/>
      <c r="CV43" s="67"/>
      <c r="CW43" s="67"/>
      <c r="CX43" s="67"/>
      <c r="CY43" s="67"/>
      <c r="CZ43" s="67"/>
      <c r="DA43" s="67"/>
      <c r="DB43" s="67"/>
      <c r="DC43" s="67"/>
      <c r="DD43" s="67"/>
      <c r="DE43" s="67"/>
      <c r="DF43" s="67"/>
      <c r="DG43" s="67"/>
      <c r="DH43" s="67"/>
      <c r="DI43" s="67"/>
      <c r="DJ43" s="67"/>
      <c r="DK43" s="67"/>
      <c r="DL43" s="67"/>
      <c r="DM43" s="67"/>
      <c r="DN43" s="67"/>
      <c r="DO43" s="67"/>
      <c r="DP43" s="67"/>
      <c r="DQ43" s="67"/>
      <c r="DR43" s="67"/>
      <c r="DS43" s="67"/>
      <c r="DT43" s="67"/>
      <c r="DU43" s="67"/>
      <c r="DV43" s="67"/>
      <c r="DW43" s="67"/>
    </row>
    <row r="44" spans="1:127" s="69" customFormat="1" ht="15">
      <c r="A44" s="67"/>
      <c r="B44" s="130">
        <v>41</v>
      </c>
      <c r="C44" s="163"/>
      <c r="D44" s="166"/>
      <c r="E44" s="67"/>
      <c r="F44" s="67"/>
      <c r="G44" s="67"/>
      <c r="H44" s="67"/>
      <c r="I44" s="67"/>
      <c r="J44" s="67"/>
      <c r="K44" s="67"/>
      <c r="L44" s="67"/>
      <c r="M44" s="67"/>
      <c r="N44" s="67"/>
      <c r="O44" s="67"/>
      <c r="P44" s="67"/>
      <c r="Q44" s="67"/>
      <c r="R44" s="67"/>
      <c r="S44" s="67"/>
      <c r="T44" s="67"/>
      <c r="U44" s="67"/>
      <c r="V44" s="67"/>
      <c r="W44" s="67"/>
      <c r="X44" s="67"/>
      <c r="Y44" s="67"/>
      <c r="Z44" s="67"/>
      <c r="AA44" s="67"/>
      <c r="AB44" s="67"/>
      <c r="AC44" s="67"/>
      <c r="AD44" s="67"/>
      <c r="AE44" s="67"/>
      <c r="AF44" s="67"/>
      <c r="AG44" s="67"/>
      <c r="AH44" s="67"/>
      <c r="AI44" s="67"/>
      <c r="AJ44" s="67"/>
      <c r="AK44" s="67"/>
      <c r="AL44" s="67"/>
      <c r="AM44" s="67"/>
      <c r="AN44" s="67"/>
      <c r="AO44" s="67"/>
      <c r="AP44" s="67"/>
      <c r="AQ44" s="67"/>
      <c r="AR44" s="67"/>
      <c r="AS44" s="67"/>
      <c r="AT44" s="67"/>
      <c r="AU44" s="67"/>
      <c r="AV44" s="67"/>
      <c r="AW44" s="67"/>
    </row>
    <row r="45" spans="1:127" s="69" customFormat="1" ht="15">
      <c r="A45" s="67"/>
      <c r="B45" s="130">
        <v>42</v>
      </c>
      <c r="C45" s="163"/>
      <c r="D45" s="166"/>
      <c r="E45" s="67"/>
      <c r="F45" s="67"/>
      <c r="G45" s="67"/>
      <c r="H45" s="67"/>
      <c r="I45" s="67"/>
      <c r="J45" s="67"/>
      <c r="K45" s="67"/>
      <c r="L45" s="67"/>
      <c r="M45" s="67"/>
      <c r="N45" s="67"/>
      <c r="O45" s="67"/>
      <c r="P45" s="67"/>
      <c r="Q45" s="67"/>
      <c r="R45" s="67"/>
      <c r="S45" s="67"/>
      <c r="T45" s="67"/>
      <c r="U45" s="67"/>
      <c r="V45" s="67"/>
      <c r="W45" s="67"/>
      <c r="X45" s="67"/>
      <c r="Y45" s="67"/>
      <c r="Z45" s="67"/>
      <c r="AA45" s="67"/>
      <c r="AB45" s="67"/>
      <c r="AC45" s="67"/>
      <c r="AD45" s="67"/>
      <c r="AE45" s="67"/>
      <c r="AF45" s="67"/>
      <c r="AG45" s="67"/>
      <c r="AH45" s="67"/>
      <c r="AI45" s="67"/>
      <c r="AJ45" s="67"/>
      <c r="AK45" s="67"/>
      <c r="AL45" s="67"/>
      <c r="AM45" s="67"/>
      <c r="AN45" s="67"/>
      <c r="AO45" s="67"/>
      <c r="AP45" s="67"/>
      <c r="AQ45" s="67"/>
      <c r="AR45" s="67"/>
      <c r="AS45" s="67"/>
      <c r="AT45" s="67"/>
      <c r="AU45" s="67"/>
      <c r="AV45" s="67"/>
      <c r="AW45" s="67"/>
    </row>
    <row r="46" spans="1:127" s="69" customFormat="1" ht="15">
      <c r="A46" s="67"/>
      <c r="B46" s="130">
        <v>43</v>
      </c>
      <c r="C46" s="163"/>
      <c r="D46" s="166"/>
      <c r="E46" s="67"/>
      <c r="F46" s="67"/>
      <c r="G46" s="67"/>
      <c r="H46" s="67"/>
      <c r="I46" s="67"/>
      <c r="J46" s="67"/>
      <c r="K46" s="67"/>
      <c r="L46" s="67"/>
      <c r="M46" s="67"/>
      <c r="N46" s="67"/>
      <c r="O46" s="67"/>
      <c r="P46" s="67"/>
      <c r="Q46" s="67"/>
      <c r="R46" s="67"/>
      <c r="S46" s="67"/>
      <c r="T46" s="67"/>
      <c r="U46" s="67"/>
      <c r="V46" s="67"/>
      <c r="W46" s="67"/>
      <c r="X46" s="67"/>
      <c r="Y46" s="67"/>
      <c r="Z46" s="67"/>
      <c r="AA46" s="67"/>
      <c r="AB46" s="67"/>
      <c r="AC46" s="67"/>
      <c r="AD46" s="67"/>
      <c r="AE46" s="67"/>
      <c r="AF46" s="67"/>
      <c r="AG46" s="67"/>
      <c r="AH46" s="67"/>
      <c r="AI46" s="67"/>
      <c r="AJ46" s="67"/>
      <c r="AK46" s="67"/>
      <c r="AL46" s="67"/>
      <c r="AM46" s="67"/>
      <c r="AN46" s="67"/>
      <c r="AO46" s="67"/>
      <c r="AP46" s="67"/>
      <c r="AQ46" s="67"/>
      <c r="AR46" s="67"/>
      <c r="AS46" s="67"/>
      <c r="AT46" s="67"/>
      <c r="AU46" s="67"/>
      <c r="AV46" s="67"/>
      <c r="AW46" s="67"/>
    </row>
    <row r="47" spans="1:127" s="69" customFormat="1" ht="15">
      <c r="A47" s="67"/>
      <c r="B47" s="130">
        <v>44</v>
      </c>
      <c r="C47" s="163"/>
      <c r="D47" s="166"/>
      <c r="E47" s="67"/>
      <c r="F47" s="67"/>
      <c r="G47" s="67"/>
      <c r="H47" s="67"/>
      <c r="I47" s="67"/>
      <c r="J47" s="67"/>
      <c r="K47" s="67"/>
      <c r="L47" s="67"/>
      <c r="M47" s="67"/>
      <c r="N47" s="67"/>
      <c r="O47" s="67"/>
      <c r="P47" s="67"/>
      <c r="Q47" s="67"/>
      <c r="R47" s="67"/>
      <c r="S47" s="67"/>
      <c r="T47" s="67"/>
      <c r="U47" s="67"/>
      <c r="V47" s="67"/>
      <c r="W47" s="67"/>
      <c r="X47" s="67"/>
      <c r="Y47" s="67"/>
      <c r="Z47" s="67"/>
      <c r="AA47" s="67"/>
      <c r="AB47" s="67"/>
      <c r="AC47" s="67"/>
      <c r="AD47" s="67"/>
      <c r="AE47" s="67"/>
      <c r="AF47" s="67"/>
      <c r="AG47" s="67"/>
      <c r="AH47" s="67"/>
      <c r="AI47" s="67"/>
      <c r="AJ47" s="67"/>
      <c r="AK47" s="67"/>
      <c r="AL47" s="67"/>
      <c r="AM47" s="67"/>
      <c r="AN47" s="67"/>
      <c r="AO47" s="67"/>
      <c r="AP47" s="67"/>
      <c r="AQ47" s="67"/>
      <c r="AR47" s="67"/>
      <c r="AS47" s="67"/>
      <c r="AT47" s="67"/>
      <c r="AU47" s="67"/>
      <c r="AV47" s="67"/>
      <c r="AW47" s="67"/>
    </row>
    <row r="48" spans="1:127" s="69" customFormat="1" ht="15">
      <c r="A48" s="67"/>
      <c r="B48" s="130">
        <v>45</v>
      </c>
      <c r="C48" s="163"/>
      <c r="D48" s="166"/>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c r="AE48" s="67"/>
      <c r="AF48" s="67"/>
      <c r="AG48" s="67"/>
      <c r="AH48" s="67"/>
      <c r="AI48" s="67"/>
      <c r="AJ48" s="67"/>
      <c r="AK48" s="67"/>
      <c r="AL48" s="67"/>
      <c r="AM48" s="67"/>
      <c r="AN48" s="67"/>
      <c r="AO48" s="67"/>
      <c r="AP48" s="67"/>
      <c r="AQ48" s="67"/>
      <c r="AR48" s="67"/>
      <c r="AS48" s="67"/>
      <c r="AT48" s="67"/>
      <c r="AU48" s="67"/>
      <c r="AV48" s="67"/>
      <c r="AW48" s="67"/>
    </row>
    <row r="49" spans="1:127" s="69" customFormat="1" ht="15">
      <c r="A49" s="67"/>
      <c r="B49" s="130">
        <v>46</v>
      </c>
      <c r="C49" s="163"/>
      <c r="D49" s="166"/>
      <c r="E49" s="67"/>
      <c r="F49" s="67"/>
      <c r="G49" s="67"/>
      <c r="H49" s="67"/>
      <c r="I49" s="67"/>
      <c r="J49" s="67"/>
      <c r="K49" s="67"/>
      <c r="L49" s="67"/>
      <c r="M49" s="67"/>
      <c r="N49" s="67"/>
      <c r="O49" s="67"/>
      <c r="P49" s="67"/>
      <c r="Q49" s="67"/>
      <c r="R49" s="67"/>
      <c r="S49" s="67"/>
      <c r="T49" s="67"/>
      <c r="U49" s="67"/>
      <c r="V49" s="67"/>
      <c r="W49" s="67"/>
      <c r="X49" s="67"/>
      <c r="Y49" s="67"/>
      <c r="Z49" s="67"/>
      <c r="AA49" s="67"/>
      <c r="AB49" s="67"/>
      <c r="AC49" s="67"/>
      <c r="AD49" s="67"/>
      <c r="AE49" s="67"/>
      <c r="AF49" s="67"/>
      <c r="AG49" s="67"/>
      <c r="AH49" s="67"/>
      <c r="AI49" s="67"/>
      <c r="AJ49" s="67"/>
      <c r="AK49" s="67"/>
      <c r="AL49" s="67"/>
      <c r="AM49" s="67"/>
      <c r="AN49" s="67"/>
      <c r="AO49" s="67"/>
      <c r="AP49" s="67"/>
      <c r="AQ49" s="67"/>
      <c r="AR49" s="67"/>
      <c r="AS49" s="67"/>
      <c r="AT49" s="67"/>
      <c r="AU49" s="67"/>
      <c r="AV49" s="67"/>
      <c r="AW49" s="67"/>
    </row>
    <row r="50" spans="1:127" s="69" customFormat="1" ht="15">
      <c r="A50" s="67"/>
      <c r="B50" s="130">
        <v>47</v>
      </c>
      <c r="C50" s="163"/>
      <c r="D50" s="166"/>
      <c r="E50" s="67"/>
      <c r="F50" s="67"/>
      <c r="G50" s="67"/>
      <c r="H50" s="67"/>
      <c r="I50" s="67"/>
      <c r="J50" s="67"/>
      <c r="K50" s="67"/>
      <c r="L50" s="67"/>
      <c r="M50" s="67"/>
      <c r="N50" s="67"/>
      <c r="O50" s="67"/>
      <c r="P50" s="67"/>
      <c r="Q50" s="67"/>
      <c r="R50" s="67"/>
      <c r="S50" s="67"/>
      <c r="T50" s="67"/>
      <c r="U50" s="67"/>
      <c r="V50" s="67"/>
      <c r="W50" s="67"/>
      <c r="X50" s="67"/>
      <c r="Y50" s="67"/>
      <c r="Z50" s="67"/>
      <c r="AA50" s="67"/>
      <c r="AB50" s="67"/>
      <c r="AC50" s="67"/>
      <c r="AD50" s="67"/>
      <c r="AE50" s="67"/>
      <c r="AF50" s="67"/>
      <c r="AG50" s="67"/>
      <c r="AH50" s="67"/>
      <c r="AI50" s="67"/>
      <c r="AJ50" s="67"/>
      <c r="AK50" s="67"/>
      <c r="AL50" s="67"/>
      <c r="AM50" s="67"/>
      <c r="AN50" s="67"/>
      <c r="AO50" s="67"/>
      <c r="AP50" s="67"/>
      <c r="AQ50" s="67"/>
      <c r="AR50" s="67"/>
      <c r="AS50" s="67"/>
      <c r="AT50" s="67"/>
      <c r="AU50" s="67"/>
      <c r="AV50" s="67"/>
      <c r="AW50" s="67"/>
    </row>
    <row r="51" spans="1:127" s="69" customFormat="1" ht="15">
      <c r="A51" s="67"/>
      <c r="B51" s="130">
        <v>48</v>
      </c>
      <c r="C51" s="163"/>
      <c r="D51" s="166"/>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c r="AE51" s="67"/>
      <c r="AF51" s="67"/>
      <c r="AG51" s="67"/>
      <c r="AH51" s="67"/>
      <c r="AI51" s="67"/>
      <c r="AJ51" s="67"/>
      <c r="AK51" s="67"/>
      <c r="AL51" s="67"/>
      <c r="AM51" s="67"/>
      <c r="AN51" s="67"/>
      <c r="AO51" s="67"/>
      <c r="AP51" s="67"/>
      <c r="AQ51" s="67"/>
      <c r="AR51" s="67"/>
      <c r="AS51" s="67"/>
      <c r="AT51" s="67"/>
      <c r="AU51" s="67"/>
      <c r="AV51" s="67"/>
      <c r="AW51" s="67"/>
    </row>
    <row r="52" spans="1:127" s="69" customFormat="1" ht="15">
      <c r="A52" s="67"/>
      <c r="B52" s="130">
        <v>49</v>
      </c>
      <c r="C52" s="163"/>
      <c r="D52" s="166"/>
      <c r="E52" s="67"/>
      <c r="F52" s="67"/>
      <c r="G52" s="67"/>
      <c r="H52" s="67"/>
      <c r="I52" s="67"/>
      <c r="J52" s="67"/>
      <c r="K52" s="67"/>
      <c r="L52" s="67"/>
      <c r="M52" s="67"/>
      <c r="N52" s="67"/>
      <c r="O52" s="67"/>
      <c r="P52" s="67"/>
      <c r="Q52" s="67"/>
      <c r="R52" s="67"/>
      <c r="S52" s="67"/>
      <c r="T52" s="67"/>
      <c r="U52" s="67"/>
      <c r="V52" s="67"/>
      <c r="W52" s="67"/>
      <c r="X52" s="67"/>
      <c r="Y52" s="67"/>
      <c r="Z52" s="67"/>
      <c r="AA52" s="67"/>
      <c r="AB52" s="67"/>
      <c r="AC52" s="67"/>
      <c r="AD52" s="67"/>
      <c r="AE52" s="67"/>
      <c r="AF52" s="67"/>
      <c r="AG52" s="67"/>
      <c r="AH52" s="67"/>
      <c r="AI52" s="67"/>
      <c r="AJ52" s="67"/>
      <c r="AK52" s="67"/>
      <c r="AL52" s="67"/>
      <c r="AM52" s="67"/>
      <c r="AN52" s="67"/>
      <c r="AO52" s="67"/>
      <c r="AP52" s="67"/>
      <c r="AQ52" s="67"/>
      <c r="AR52" s="67"/>
      <c r="AS52" s="67"/>
      <c r="AT52" s="67"/>
      <c r="AU52" s="67"/>
      <c r="AV52" s="67"/>
      <c r="AW52" s="67"/>
    </row>
    <row r="53" spans="1:127" s="69" customFormat="1" ht="15">
      <c r="A53" s="67"/>
      <c r="B53" s="130">
        <v>50</v>
      </c>
      <c r="C53" s="163"/>
      <c r="D53" s="166"/>
      <c r="E53" s="67"/>
      <c r="F53" s="67"/>
      <c r="G53" s="67"/>
      <c r="H53" s="67"/>
      <c r="I53" s="67"/>
      <c r="J53" s="67"/>
      <c r="K53" s="67"/>
      <c r="L53" s="67"/>
      <c r="M53" s="67"/>
      <c r="N53" s="67"/>
      <c r="O53" s="67"/>
      <c r="P53" s="67"/>
      <c r="Q53" s="67"/>
      <c r="R53" s="67"/>
      <c r="S53" s="67"/>
      <c r="T53" s="67"/>
      <c r="U53" s="67"/>
      <c r="V53" s="67"/>
      <c r="W53" s="67"/>
      <c r="X53" s="67"/>
      <c r="Y53" s="67"/>
      <c r="Z53" s="67"/>
      <c r="AA53" s="67"/>
      <c r="AB53" s="67"/>
      <c r="AC53" s="67"/>
      <c r="AD53" s="67"/>
      <c r="AE53" s="67"/>
      <c r="AF53" s="67"/>
      <c r="AG53" s="67"/>
      <c r="AH53" s="67"/>
      <c r="AI53" s="67"/>
      <c r="AJ53" s="67"/>
      <c r="AK53" s="67"/>
      <c r="AL53" s="67"/>
      <c r="AM53" s="67"/>
      <c r="AN53" s="67"/>
      <c r="AO53" s="67"/>
      <c r="AP53" s="67"/>
      <c r="AQ53" s="67"/>
      <c r="AR53" s="67"/>
      <c r="AS53" s="67"/>
      <c r="AT53" s="67"/>
      <c r="AU53" s="67"/>
      <c r="AV53" s="67"/>
      <c r="AW53" s="67"/>
    </row>
    <row r="54" spans="1:127" s="69" customFormat="1" ht="15">
      <c r="A54" s="67"/>
      <c r="B54" s="130">
        <v>51</v>
      </c>
      <c r="C54" s="163"/>
      <c r="D54" s="166"/>
      <c r="E54" s="67"/>
      <c r="F54" s="67"/>
      <c r="G54" s="67"/>
      <c r="H54" s="67"/>
      <c r="I54" s="67"/>
      <c r="J54" s="67"/>
      <c r="K54" s="67"/>
      <c r="L54" s="67"/>
      <c r="M54" s="67"/>
      <c r="N54" s="67"/>
      <c r="O54" s="67"/>
      <c r="P54" s="67"/>
      <c r="Q54" s="67"/>
      <c r="R54" s="67"/>
      <c r="S54" s="67"/>
      <c r="T54" s="67"/>
      <c r="U54" s="67"/>
      <c r="V54" s="67"/>
      <c r="W54" s="67"/>
      <c r="X54" s="67"/>
      <c r="Y54" s="67"/>
      <c r="Z54" s="67"/>
      <c r="AA54" s="67"/>
      <c r="AB54" s="67"/>
      <c r="AC54" s="67"/>
      <c r="AD54" s="67"/>
      <c r="AE54" s="67"/>
      <c r="AF54" s="67"/>
      <c r="AG54" s="67"/>
      <c r="AH54" s="67"/>
      <c r="AI54" s="67"/>
      <c r="AJ54" s="67"/>
      <c r="AK54" s="67"/>
      <c r="AL54" s="67"/>
      <c r="AM54" s="67"/>
      <c r="AN54" s="67"/>
      <c r="AO54" s="67"/>
      <c r="AP54" s="67"/>
      <c r="AQ54" s="67"/>
      <c r="AR54" s="67"/>
      <c r="AS54" s="67"/>
      <c r="AT54" s="67"/>
      <c r="AU54" s="67"/>
      <c r="AV54" s="67"/>
      <c r="AW54" s="67"/>
    </row>
    <row r="55" spans="1:127" s="69" customFormat="1" ht="15">
      <c r="A55" s="67"/>
      <c r="B55" s="130">
        <v>52</v>
      </c>
      <c r="C55" s="163"/>
      <c r="D55" s="166"/>
      <c r="E55" s="67"/>
      <c r="F55" s="67"/>
      <c r="G55" s="67"/>
      <c r="H55" s="67"/>
      <c r="I55" s="67"/>
      <c r="J55" s="67"/>
      <c r="K55" s="67"/>
      <c r="L55" s="67"/>
      <c r="M55" s="67"/>
      <c r="N55" s="67"/>
      <c r="O55" s="67"/>
      <c r="P55" s="67"/>
      <c r="Q55" s="67"/>
      <c r="R55" s="67"/>
      <c r="S55" s="67"/>
      <c r="T55" s="67"/>
      <c r="U55" s="67"/>
      <c r="V55" s="67"/>
      <c r="W55" s="67"/>
      <c r="X55" s="67"/>
      <c r="Y55" s="67"/>
      <c r="Z55" s="67"/>
      <c r="AA55" s="67"/>
      <c r="AB55" s="67"/>
      <c r="AC55" s="67"/>
      <c r="AD55" s="67"/>
      <c r="AE55" s="67"/>
      <c r="AF55" s="67"/>
      <c r="AG55" s="67"/>
      <c r="AH55" s="67"/>
      <c r="AI55" s="67"/>
      <c r="AJ55" s="67"/>
      <c r="AK55" s="67"/>
      <c r="AL55" s="67"/>
      <c r="AM55" s="67"/>
      <c r="AN55" s="67"/>
      <c r="AO55" s="67"/>
      <c r="AP55" s="67"/>
      <c r="AQ55" s="67"/>
      <c r="AR55" s="67"/>
      <c r="AS55" s="67"/>
      <c r="AT55" s="67"/>
      <c r="AU55" s="67"/>
      <c r="AV55" s="67"/>
      <c r="AW55" s="67"/>
    </row>
    <row r="56" spans="1:127" s="69" customFormat="1" ht="15">
      <c r="A56" s="67"/>
      <c r="B56" s="130">
        <v>53</v>
      </c>
      <c r="C56" s="163"/>
      <c r="D56" s="166"/>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c r="AE56" s="67"/>
      <c r="AF56" s="67"/>
      <c r="AG56" s="67"/>
      <c r="AH56" s="67"/>
      <c r="AI56" s="67"/>
      <c r="AJ56" s="67"/>
      <c r="AK56" s="67"/>
      <c r="AL56" s="67"/>
      <c r="AM56" s="67"/>
      <c r="AN56" s="67"/>
      <c r="AO56" s="67"/>
      <c r="AP56" s="67"/>
      <c r="AQ56" s="67"/>
      <c r="AR56" s="67"/>
      <c r="AS56" s="67"/>
      <c r="AT56" s="67"/>
      <c r="AU56" s="67"/>
      <c r="AV56" s="67"/>
      <c r="AW56" s="67"/>
    </row>
    <row r="57" spans="1:127" s="69" customFormat="1" ht="15">
      <c r="A57" s="67"/>
      <c r="B57" s="130">
        <v>54</v>
      </c>
      <c r="C57" s="163"/>
      <c r="D57" s="166"/>
      <c r="E57" s="67"/>
      <c r="F57" s="67"/>
      <c r="G57" s="67"/>
      <c r="H57" s="67"/>
      <c r="I57" s="67"/>
      <c r="J57" s="67"/>
      <c r="K57" s="67"/>
      <c r="L57" s="67"/>
      <c r="M57" s="67"/>
      <c r="N57" s="67"/>
      <c r="O57" s="67"/>
      <c r="P57" s="67"/>
      <c r="Q57" s="67"/>
      <c r="R57" s="67"/>
      <c r="S57" s="67"/>
      <c r="T57" s="67"/>
      <c r="U57" s="67"/>
      <c r="V57" s="67"/>
      <c r="W57" s="67"/>
      <c r="X57" s="67"/>
      <c r="Y57" s="67"/>
      <c r="Z57" s="67"/>
      <c r="AA57" s="67"/>
      <c r="AB57" s="67"/>
      <c r="AC57" s="67"/>
      <c r="AD57" s="67"/>
      <c r="AE57" s="67"/>
      <c r="AF57" s="67"/>
      <c r="AG57" s="67"/>
      <c r="AH57" s="67"/>
      <c r="AI57" s="67"/>
      <c r="AJ57" s="67"/>
      <c r="AK57" s="67"/>
      <c r="AL57" s="67"/>
      <c r="AM57" s="67"/>
      <c r="AN57" s="67"/>
      <c r="AO57" s="67"/>
      <c r="AP57" s="67"/>
      <c r="AQ57" s="67"/>
      <c r="AR57" s="67"/>
      <c r="AS57" s="67"/>
      <c r="AT57" s="67"/>
      <c r="AU57" s="67"/>
      <c r="AV57" s="67"/>
      <c r="AW57" s="67"/>
    </row>
    <row r="58" spans="1:127" s="69" customFormat="1" ht="15">
      <c r="A58" s="67"/>
      <c r="B58" s="130">
        <v>55</v>
      </c>
      <c r="C58" s="163"/>
      <c r="D58" s="166"/>
      <c r="E58" s="67"/>
      <c r="F58" s="67"/>
      <c r="G58" s="67"/>
      <c r="H58" s="67"/>
      <c r="I58" s="67"/>
      <c r="J58" s="67"/>
      <c r="K58" s="67"/>
      <c r="L58" s="67"/>
      <c r="M58" s="67"/>
      <c r="N58" s="67"/>
      <c r="O58" s="67"/>
      <c r="P58" s="67"/>
      <c r="Q58" s="67"/>
      <c r="R58" s="67"/>
      <c r="S58" s="67"/>
      <c r="T58" s="67"/>
      <c r="U58" s="67"/>
      <c r="V58" s="67"/>
      <c r="W58" s="67"/>
      <c r="X58" s="67"/>
      <c r="Y58" s="67"/>
      <c r="Z58" s="67"/>
      <c r="AA58" s="67"/>
      <c r="AB58" s="67"/>
      <c r="AC58" s="67"/>
      <c r="AD58" s="67"/>
      <c r="AE58" s="67"/>
      <c r="AF58" s="67"/>
      <c r="AG58" s="67"/>
      <c r="AH58" s="67"/>
      <c r="AI58" s="67"/>
      <c r="AJ58" s="67"/>
      <c r="AK58" s="67"/>
      <c r="AL58" s="67"/>
      <c r="AM58" s="67"/>
      <c r="AN58" s="67"/>
      <c r="AO58" s="67"/>
      <c r="AP58" s="67"/>
      <c r="AQ58" s="67"/>
      <c r="AR58" s="67"/>
      <c r="AS58" s="67"/>
      <c r="AT58" s="67"/>
      <c r="AU58" s="67"/>
      <c r="AV58" s="67"/>
      <c r="AW58" s="67"/>
    </row>
    <row r="59" spans="1:127" s="69" customFormat="1" ht="15">
      <c r="A59" s="67"/>
      <c r="B59" s="130">
        <v>56</v>
      </c>
      <c r="C59" s="163"/>
      <c r="D59" s="166"/>
      <c r="E59" s="67"/>
      <c r="F59" s="67"/>
      <c r="G59" s="67"/>
      <c r="H59" s="67"/>
      <c r="I59" s="67"/>
      <c r="J59" s="67"/>
      <c r="K59" s="67"/>
      <c r="L59" s="67"/>
      <c r="M59" s="67"/>
      <c r="N59" s="67"/>
      <c r="O59" s="67"/>
      <c r="P59" s="67"/>
      <c r="Q59" s="67"/>
      <c r="R59" s="67"/>
      <c r="S59" s="67"/>
      <c r="T59" s="67"/>
      <c r="U59" s="67"/>
      <c r="V59" s="67"/>
      <c r="W59" s="67"/>
      <c r="X59" s="67"/>
      <c r="Y59" s="67"/>
      <c r="Z59" s="67"/>
      <c r="AA59" s="67"/>
      <c r="AB59" s="67"/>
      <c r="AC59" s="67"/>
      <c r="AD59" s="67"/>
      <c r="AE59" s="67"/>
      <c r="AF59" s="67"/>
      <c r="AG59" s="67"/>
      <c r="AH59" s="67"/>
      <c r="AI59" s="67"/>
      <c r="AJ59" s="67"/>
      <c r="AK59" s="67"/>
      <c r="AL59" s="67"/>
      <c r="AM59" s="67"/>
      <c r="AN59" s="67"/>
      <c r="AO59" s="67"/>
      <c r="AP59" s="67"/>
      <c r="AQ59" s="67"/>
      <c r="AR59" s="67"/>
      <c r="AS59" s="67"/>
      <c r="AT59" s="67"/>
      <c r="AU59" s="67"/>
      <c r="AV59" s="67"/>
      <c r="AW59" s="67"/>
    </row>
    <row r="60" spans="1:127" s="69" customFormat="1" ht="15">
      <c r="A60" s="67"/>
      <c r="B60" s="130">
        <v>57</v>
      </c>
      <c r="C60" s="163"/>
      <c r="D60" s="166"/>
      <c r="E60" s="67"/>
      <c r="F60" s="67"/>
      <c r="G60" s="67"/>
      <c r="H60" s="67"/>
      <c r="I60" s="67"/>
      <c r="J60" s="67"/>
      <c r="K60" s="67"/>
      <c r="L60" s="67"/>
      <c r="M60" s="67"/>
      <c r="N60" s="67"/>
      <c r="O60" s="67"/>
      <c r="P60" s="67"/>
      <c r="Q60" s="67"/>
      <c r="R60" s="67"/>
      <c r="S60" s="67"/>
      <c r="T60" s="67"/>
      <c r="U60" s="67"/>
      <c r="V60" s="67"/>
      <c r="W60" s="67"/>
      <c r="X60" s="67"/>
      <c r="Y60" s="67"/>
      <c r="Z60" s="67"/>
      <c r="AA60" s="67"/>
      <c r="AB60" s="67"/>
      <c r="AC60" s="67"/>
      <c r="AD60" s="67"/>
      <c r="AE60" s="67"/>
      <c r="AF60" s="67"/>
      <c r="AG60" s="67"/>
      <c r="AH60" s="67"/>
      <c r="AI60" s="67"/>
      <c r="AJ60" s="67"/>
      <c r="AK60" s="67"/>
      <c r="AL60" s="67"/>
      <c r="AM60" s="67"/>
      <c r="AN60" s="67"/>
      <c r="AO60" s="67"/>
      <c r="AP60" s="67"/>
      <c r="AQ60" s="67"/>
      <c r="AR60" s="67"/>
      <c r="AS60" s="67"/>
      <c r="AT60" s="67"/>
      <c r="AU60" s="67"/>
      <c r="AV60" s="67"/>
      <c r="AW60" s="67"/>
    </row>
    <row r="61" spans="1:127" s="69" customFormat="1" ht="15">
      <c r="A61" s="67"/>
      <c r="B61" s="130">
        <v>58</v>
      </c>
      <c r="C61" s="165"/>
      <c r="D61" s="167"/>
      <c r="E61" s="67"/>
      <c r="F61" s="67"/>
      <c r="G61" s="67"/>
      <c r="H61" s="67"/>
      <c r="I61" s="67"/>
      <c r="J61" s="67"/>
      <c r="K61" s="67"/>
      <c r="L61" s="67"/>
      <c r="M61" s="67"/>
      <c r="N61" s="67"/>
      <c r="O61" s="67"/>
      <c r="P61" s="67"/>
      <c r="Q61" s="67"/>
      <c r="R61" s="67"/>
      <c r="S61" s="67"/>
      <c r="T61" s="67"/>
      <c r="U61" s="67"/>
      <c r="V61" s="67"/>
      <c r="W61" s="67"/>
      <c r="X61" s="67"/>
      <c r="Y61" s="67"/>
      <c r="Z61" s="67"/>
      <c r="AA61" s="67"/>
      <c r="AB61" s="67"/>
      <c r="AC61" s="67"/>
      <c r="AD61" s="67"/>
      <c r="AE61" s="67"/>
      <c r="AF61" s="67"/>
      <c r="AG61" s="67"/>
      <c r="AH61" s="67"/>
      <c r="AI61" s="67"/>
      <c r="AJ61" s="67"/>
      <c r="AK61" s="67"/>
      <c r="AL61" s="67"/>
      <c r="AM61" s="67"/>
      <c r="AN61" s="67"/>
      <c r="AO61" s="67"/>
      <c r="AP61" s="67"/>
      <c r="AQ61" s="67"/>
      <c r="AR61" s="67"/>
      <c r="AS61" s="67"/>
      <c r="AT61" s="67"/>
      <c r="AU61" s="67"/>
      <c r="AV61" s="67"/>
      <c r="AW61" s="67"/>
    </row>
    <row r="62" spans="1:127" s="69" customFormat="1" ht="15">
      <c r="A62" s="67"/>
      <c r="B62" s="130">
        <v>59</v>
      </c>
      <c r="C62" s="163"/>
      <c r="D62" s="166"/>
      <c r="E62" s="67"/>
      <c r="F62" s="67"/>
      <c r="G62" s="67"/>
      <c r="H62" s="67"/>
      <c r="I62" s="67"/>
      <c r="J62" s="67"/>
      <c r="K62" s="67"/>
      <c r="L62" s="67"/>
      <c r="M62" s="67"/>
      <c r="N62" s="67"/>
      <c r="O62" s="67"/>
      <c r="P62" s="67"/>
      <c r="Q62" s="67"/>
      <c r="R62" s="67"/>
      <c r="S62" s="67"/>
      <c r="T62" s="67"/>
      <c r="U62" s="67"/>
      <c r="V62" s="67"/>
      <c r="W62" s="67"/>
      <c r="X62" s="67"/>
      <c r="Y62" s="67"/>
      <c r="Z62" s="67"/>
      <c r="AA62" s="67"/>
      <c r="AB62" s="67"/>
      <c r="AC62" s="67"/>
      <c r="AD62" s="67"/>
      <c r="AE62" s="67"/>
      <c r="AF62" s="67"/>
      <c r="AG62" s="67"/>
      <c r="AH62" s="67"/>
      <c r="AI62" s="67"/>
      <c r="AJ62" s="67"/>
      <c r="AK62" s="67"/>
      <c r="AL62" s="67"/>
      <c r="AM62" s="67"/>
      <c r="AN62" s="67"/>
      <c r="AO62" s="67"/>
      <c r="AP62" s="67"/>
      <c r="AQ62" s="67"/>
      <c r="AR62" s="67"/>
      <c r="AS62" s="67"/>
      <c r="AT62" s="67"/>
      <c r="AU62" s="67"/>
      <c r="AV62" s="67"/>
      <c r="AW62" s="67"/>
    </row>
    <row r="63" spans="1:127" s="69" customFormat="1" ht="15">
      <c r="A63" s="67"/>
      <c r="B63" s="130">
        <v>60</v>
      </c>
      <c r="C63" s="163"/>
      <c r="D63" s="166"/>
      <c r="E63" s="67"/>
      <c r="F63" s="67"/>
      <c r="G63" s="67"/>
      <c r="H63" s="67"/>
      <c r="I63" s="67"/>
      <c r="J63" s="67"/>
      <c r="K63" s="67"/>
      <c r="L63" s="67"/>
      <c r="M63" s="67"/>
      <c r="N63" s="67"/>
      <c r="O63" s="67"/>
      <c r="P63" s="67"/>
      <c r="Q63" s="67"/>
      <c r="R63" s="67"/>
      <c r="S63" s="67"/>
      <c r="T63" s="67"/>
      <c r="U63" s="67"/>
      <c r="V63" s="67"/>
      <c r="W63" s="67"/>
      <c r="X63" s="67"/>
      <c r="Y63" s="67"/>
      <c r="Z63" s="67"/>
      <c r="AA63" s="67"/>
      <c r="AB63" s="67"/>
      <c r="AC63" s="67"/>
      <c r="AD63" s="67"/>
      <c r="AE63" s="67"/>
      <c r="AF63" s="67"/>
      <c r="AG63" s="67"/>
      <c r="AH63" s="67"/>
      <c r="AI63" s="67"/>
      <c r="AJ63" s="67"/>
      <c r="AK63" s="67"/>
      <c r="AL63" s="67"/>
      <c r="AM63" s="67"/>
      <c r="AN63" s="67"/>
      <c r="AO63" s="67"/>
      <c r="AP63" s="67"/>
      <c r="AQ63" s="67"/>
      <c r="AR63" s="67"/>
      <c r="AS63" s="67"/>
      <c r="AT63" s="67"/>
      <c r="AU63" s="67"/>
      <c r="AV63" s="67"/>
      <c r="AW63" s="67"/>
    </row>
    <row r="64" spans="1:127" s="69" customFormat="1" ht="13.5">
      <c r="A64" s="67"/>
      <c r="B64" s="130">
        <v>61</v>
      </c>
      <c r="C64" s="68"/>
      <c r="D64" s="131"/>
      <c r="E64" s="67"/>
      <c r="F64" s="67"/>
      <c r="G64" s="67"/>
      <c r="H64" s="67"/>
      <c r="I64" s="67"/>
      <c r="J64" s="67"/>
      <c r="K64" s="67"/>
      <c r="L64" s="67"/>
      <c r="M64" s="67"/>
      <c r="N64" s="67"/>
      <c r="O64" s="67"/>
      <c r="P64" s="67"/>
      <c r="Q64" s="67"/>
      <c r="R64" s="67"/>
      <c r="S64" s="67"/>
      <c r="T64" s="67"/>
      <c r="U64" s="67"/>
      <c r="V64" s="67"/>
      <c r="W64" s="67"/>
      <c r="X64" s="67"/>
      <c r="Y64" s="67"/>
      <c r="Z64" s="67"/>
      <c r="AA64" s="67"/>
      <c r="AB64" s="67"/>
      <c r="AC64" s="67"/>
      <c r="AD64" s="67"/>
      <c r="AE64" s="67"/>
      <c r="AF64" s="67"/>
      <c r="AG64" s="67"/>
      <c r="AH64" s="67"/>
      <c r="AI64" s="67"/>
      <c r="AJ64" s="67"/>
      <c r="AK64" s="67"/>
      <c r="AL64" s="67"/>
      <c r="AM64" s="67"/>
      <c r="AN64" s="67"/>
      <c r="AO64" s="67"/>
      <c r="AP64" s="67"/>
      <c r="AQ64" s="67"/>
      <c r="AR64" s="67"/>
      <c r="AS64" s="67"/>
      <c r="AT64" s="67"/>
      <c r="AU64" s="67"/>
      <c r="AV64" s="67"/>
      <c r="AW64" s="67"/>
      <c r="AX64" s="67"/>
      <c r="AY64" s="67"/>
      <c r="AZ64" s="67"/>
      <c r="BA64" s="67"/>
      <c r="BB64" s="67"/>
      <c r="BC64" s="67"/>
      <c r="BD64" s="67"/>
      <c r="BE64" s="67"/>
      <c r="BF64" s="67"/>
      <c r="BG64" s="67"/>
      <c r="BH64" s="67"/>
      <c r="BI64" s="67"/>
      <c r="BJ64" s="67"/>
      <c r="BK64" s="67"/>
      <c r="BL64" s="67"/>
      <c r="BM64" s="67"/>
      <c r="BN64" s="67"/>
      <c r="BO64" s="67"/>
      <c r="BP64" s="67"/>
      <c r="BQ64" s="67"/>
      <c r="BR64" s="67"/>
      <c r="BS64" s="67"/>
      <c r="BT64" s="67"/>
      <c r="BU64" s="67"/>
      <c r="BV64" s="67"/>
      <c r="BW64" s="67"/>
      <c r="BX64" s="67"/>
      <c r="BY64" s="67"/>
      <c r="BZ64" s="67"/>
      <c r="CA64" s="67"/>
      <c r="CB64" s="67"/>
      <c r="CC64" s="67"/>
      <c r="CD64" s="67"/>
      <c r="CE64" s="67"/>
      <c r="CF64" s="67"/>
      <c r="CG64" s="67"/>
      <c r="CH64" s="67"/>
      <c r="CI64" s="67"/>
      <c r="CJ64" s="67"/>
      <c r="CK64" s="67"/>
      <c r="CL64" s="67"/>
      <c r="CM64" s="67"/>
      <c r="CN64" s="67"/>
      <c r="CO64" s="67"/>
      <c r="CP64" s="67"/>
      <c r="CQ64" s="67"/>
      <c r="CR64" s="67"/>
      <c r="CS64" s="67"/>
      <c r="CT64" s="67"/>
      <c r="CU64" s="67"/>
      <c r="CV64" s="67"/>
      <c r="CW64" s="67"/>
      <c r="CX64" s="67"/>
      <c r="CY64" s="67"/>
      <c r="CZ64" s="67"/>
      <c r="DA64" s="67"/>
      <c r="DB64" s="67"/>
      <c r="DC64" s="67"/>
      <c r="DD64" s="67"/>
      <c r="DE64" s="67"/>
      <c r="DF64" s="67"/>
      <c r="DG64" s="67"/>
      <c r="DH64" s="67"/>
      <c r="DI64" s="67"/>
      <c r="DJ64" s="67"/>
      <c r="DK64" s="67"/>
      <c r="DL64" s="67"/>
      <c r="DM64" s="67"/>
      <c r="DN64" s="67"/>
      <c r="DO64" s="67"/>
      <c r="DP64" s="67"/>
      <c r="DQ64" s="67"/>
      <c r="DR64" s="67"/>
      <c r="DS64" s="67"/>
      <c r="DT64" s="67"/>
      <c r="DU64" s="67"/>
      <c r="DV64" s="67"/>
      <c r="DW64" s="67"/>
    </row>
    <row r="65" spans="1:127" s="69" customFormat="1" ht="13.5">
      <c r="A65" s="67"/>
      <c r="B65" s="130">
        <v>62</v>
      </c>
      <c r="C65" s="68"/>
      <c r="D65" s="131"/>
      <c r="E65" s="67"/>
      <c r="F65" s="67"/>
      <c r="G65" s="67"/>
      <c r="H65" s="67"/>
      <c r="I65" s="67"/>
      <c r="J65" s="67"/>
      <c r="K65" s="67"/>
      <c r="L65" s="67"/>
      <c r="M65" s="67"/>
      <c r="N65" s="67"/>
      <c r="O65" s="67"/>
      <c r="P65" s="67"/>
      <c r="Q65" s="67"/>
      <c r="R65" s="67"/>
      <c r="S65" s="67"/>
      <c r="T65" s="67"/>
      <c r="U65" s="67"/>
      <c r="V65" s="67"/>
      <c r="W65" s="67"/>
      <c r="X65" s="67"/>
      <c r="Y65" s="67"/>
      <c r="Z65" s="67"/>
      <c r="AA65" s="67"/>
      <c r="AB65" s="67"/>
      <c r="AC65" s="67"/>
      <c r="AD65" s="67"/>
      <c r="AE65" s="67"/>
      <c r="AF65" s="67"/>
      <c r="AG65" s="67"/>
      <c r="AH65" s="67"/>
      <c r="AI65" s="67"/>
      <c r="AJ65" s="67"/>
      <c r="AK65" s="67"/>
      <c r="AL65" s="67"/>
      <c r="AM65" s="67"/>
      <c r="AN65" s="67"/>
      <c r="AO65" s="67"/>
      <c r="AP65" s="67"/>
      <c r="AQ65" s="67"/>
      <c r="AR65" s="67"/>
      <c r="AS65" s="67"/>
      <c r="AT65" s="67"/>
      <c r="AU65" s="67"/>
      <c r="AV65" s="67"/>
      <c r="AW65" s="67"/>
      <c r="AX65" s="67"/>
      <c r="AY65" s="67"/>
      <c r="AZ65" s="67"/>
      <c r="BA65" s="67"/>
      <c r="BB65" s="67"/>
      <c r="BC65" s="67"/>
      <c r="BD65" s="67"/>
      <c r="BE65" s="67"/>
      <c r="BF65" s="67"/>
      <c r="BG65" s="67"/>
      <c r="BH65" s="67"/>
      <c r="BI65" s="67"/>
      <c r="BJ65" s="67"/>
      <c r="BK65" s="67"/>
      <c r="BL65" s="67"/>
      <c r="BM65" s="67"/>
      <c r="BN65" s="67"/>
      <c r="BO65" s="67"/>
      <c r="BP65" s="67"/>
      <c r="BQ65" s="67"/>
      <c r="BR65" s="67"/>
      <c r="BS65" s="67"/>
      <c r="BT65" s="67"/>
      <c r="BU65" s="67"/>
      <c r="BV65" s="67"/>
      <c r="BW65" s="67"/>
      <c r="BX65" s="67"/>
      <c r="BY65" s="67"/>
      <c r="BZ65" s="67"/>
      <c r="CA65" s="67"/>
      <c r="CB65" s="67"/>
      <c r="CC65" s="67"/>
      <c r="CD65" s="67"/>
      <c r="CE65" s="67"/>
      <c r="CF65" s="67"/>
      <c r="CG65" s="67"/>
      <c r="CH65" s="67"/>
      <c r="CI65" s="67"/>
      <c r="CJ65" s="67"/>
      <c r="CK65" s="67"/>
      <c r="CL65" s="67"/>
      <c r="CM65" s="67"/>
      <c r="CN65" s="67"/>
      <c r="CO65" s="67"/>
      <c r="CP65" s="67"/>
      <c r="CQ65" s="67"/>
      <c r="CR65" s="67"/>
      <c r="CS65" s="67"/>
      <c r="CT65" s="67"/>
      <c r="CU65" s="67"/>
      <c r="CV65" s="67"/>
      <c r="CW65" s="67"/>
      <c r="CX65" s="67"/>
      <c r="CY65" s="67"/>
      <c r="CZ65" s="67"/>
      <c r="DA65" s="67"/>
      <c r="DB65" s="67"/>
      <c r="DC65" s="67"/>
      <c r="DD65" s="67"/>
      <c r="DE65" s="67"/>
      <c r="DF65" s="67"/>
      <c r="DG65" s="67"/>
      <c r="DH65" s="67"/>
      <c r="DI65" s="67"/>
      <c r="DJ65" s="67"/>
      <c r="DK65" s="67"/>
      <c r="DL65" s="67"/>
      <c r="DM65" s="67"/>
      <c r="DN65" s="67"/>
      <c r="DO65" s="67"/>
      <c r="DP65" s="67"/>
      <c r="DQ65" s="67"/>
      <c r="DR65" s="67"/>
      <c r="DS65" s="67"/>
      <c r="DT65" s="67"/>
      <c r="DU65" s="67"/>
      <c r="DV65" s="67"/>
      <c r="DW65" s="67"/>
    </row>
    <row r="66" spans="1:127" s="69" customFormat="1" ht="13.5">
      <c r="A66" s="67"/>
      <c r="B66" s="130">
        <v>63</v>
      </c>
      <c r="C66" s="68"/>
      <c r="D66" s="131"/>
      <c r="E66" s="67"/>
      <c r="F66" s="67"/>
      <c r="G66" s="67"/>
      <c r="H66" s="67"/>
      <c r="I66" s="67"/>
      <c r="J66" s="67"/>
      <c r="K66" s="67"/>
      <c r="L66" s="67"/>
      <c r="M66" s="67"/>
      <c r="N66" s="67"/>
      <c r="O66" s="67"/>
      <c r="P66" s="67"/>
      <c r="Q66" s="67"/>
      <c r="R66" s="67"/>
      <c r="S66" s="67"/>
      <c r="T66" s="67"/>
      <c r="U66" s="67"/>
      <c r="V66" s="67"/>
      <c r="W66" s="67"/>
      <c r="X66" s="67"/>
      <c r="Y66" s="67"/>
      <c r="Z66" s="67"/>
      <c r="AA66" s="67"/>
      <c r="AB66" s="67"/>
      <c r="AC66" s="67"/>
      <c r="AD66" s="67"/>
      <c r="AE66" s="67"/>
      <c r="AF66" s="67"/>
      <c r="AG66" s="67"/>
      <c r="AH66" s="67"/>
      <c r="AI66" s="67"/>
      <c r="AJ66" s="67"/>
      <c r="AK66" s="67"/>
      <c r="AL66" s="67"/>
      <c r="AM66" s="67"/>
      <c r="AN66" s="67"/>
      <c r="AO66" s="67"/>
      <c r="AP66" s="67"/>
      <c r="AQ66" s="67"/>
      <c r="AR66" s="67"/>
      <c r="AS66" s="67"/>
      <c r="AT66" s="67"/>
      <c r="AU66" s="67"/>
      <c r="AV66" s="67"/>
      <c r="AW66" s="67"/>
      <c r="AX66" s="67"/>
      <c r="AY66" s="67"/>
      <c r="AZ66" s="67"/>
      <c r="BA66" s="67"/>
      <c r="BB66" s="67"/>
      <c r="BC66" s="67"/>
      <c r="BD66" s="67"/>
      <c r="BE66" s="67"/>
      <c r="BF66" s="67"/>
      <c r="BG66" s="67"/>
      <c r="BH66" s="67"/>
      <c r="BI66" s="67"/>
      <c r="BJ66" s="67"/>
      <c r="BK66" s="67"/>
      <c r="BL66" s="67"/>
      <c r="BM66" s="67"/>
      <c r="BN66" s="67"/>
      <c r="BO66" s="67"/>
      <c r="BP66" s="67"/>
      <c r="BQ66" s="67"/>
      <c r="BR66" s="67"/>
      <c r="BS66" s="67"/>
      <c r="BT66" s="67"/>
      <c r="BU66" s="67"/>
      <c r="BV66" s="67"/>
      <c r="BW66" s="67"/>
      <c r="BX66" s="67"/>
      <c r="BY66" s="67"/>
      <c r="BZ66" s="67"/>
      <c r="CA66" s="67"/>
      <c r="CB66" s="67"/>
      <c r="CC66" s="67"/>
      <c r="CD66" s="67"/>
      <c r="CE66" s="67"/>
      <c r="CF66" s="67"/>
      <c r="CG66" s="67"/>
      <c r="CH66" s="67"/>
      <c r="CI66" s="67"/>
      <c r="CJ66" s="67"/>
      <c r="CK66" s="67"/>
      <c r="CL66" s="67"/>
      <c r="CM66" s="67"/>
      <c r="CN66" s="67"/>
      <c r="CO66" s="67"/>
      <c r="CP66" s="67"/>
      <c r="CQ66" s="67"/>
      <c r="CR66" s="67"/>
      <c r="CS66" s="67"/>
      <c r="CT66" s="67"/>
      <c r="CU66" s="67"/>
      <c r="CV66" s="67"/>
      <c r="CW66" s="67"/>
      <c r="CX66" s="67"/>
      <c r="CY66" s="67"/>
      <c r="CZ66" s="67"/>
      <c r="DA66" s="67"/>
      <c r="DB66" s="67"/>
      <c r="DC66" s="67"/>
      <c r="DD66" s="67"/>
      <c r="DE66" s="67"/>
      <c r="DF66" s="67"/>
      <c r="DG66" s="67"/>
      <c r="DH66" s="67"/>
      <c r="DI66" s="67"/>
      <c r="DJ66" s="67"/>
      <c r="DK66" s="67"/>
      <c r="DL66" s="67"/>
      <c r="DM66" s="67"/>
      <c r="DN66" s="67"/>
      <c r="DO66" s="67"/>
      <c r="DP66" s="67"/>
      <c r="DQ66" s="67"/>
      <c r="DR66" s="67"/>
      <c r="DS66" s="67"/>
      <c r="DT66" s="67"/>
      <c r="DU66" s="67"/>
      <c r="DV66" s="67"/>
      <c r="DW66" s="67"/>
    </row>
    <row r="67" spans="1:127" s="69" customFormat="1" ht="13.5">
      <c r="A67" s="67"/>
      <c r="B67" s="130"/>
      <c r="C67" s="68"/>
      <c r="D67" s="131"/>
      <c r="E67" s="67"/>
      <c r="F67" s="67"/>
      <c r="G67" s="67"/>
      <c r="H67" s="67"/>
      <c r="I67" s="67"/>
      <c r="J67" s="67"/>
      <c r="K67" s="67"/>
      <c r="L67" s="67"/>
      <c r="M67" s="67"/>
      <c r="N67" s="67"/>
      <c r="O67" s="67"/>
      <c r="P67" s="67"/>
      <c r="Q67" s="67"/>
      <c r="R67" s="67"/>
      <c r="S67" s="67"/>
      <c r="T67" s="67"/>
      <c r="U67" s="67"/>
      <c r="V67" s="67"/>
      <c r="W67" s="67"/>
      <c r="X67" s="67"/>
      <c r="Y67" s="67"/>
      <c r="Z67" s="67"/>
      <c r="AA67" s="67"/>
      <c r="AB67" s="67"/>
      <c r="AC67" s="67"/>
      <c r="AD67" s="67"/>
      <c r="AE67" s="67"/>
      <c r="AF67" s="67"/>
      <c r="AG67" s="67"/>
      <c r="AH67" s="67"/>
      <c r="AI67" s="67"/>
      <c r="AJ67" s="67"/>
      <c r="AK67" s="67"/>
      <c r="AL67" s="67"/>
      <c r="AM67" s="67"/>
      <c r="AN67" s="67"/>
      <c r="AO67" s="67"/>
      <c r="AP67" s="67"/>
      <c r="AQ67" s="67"/>
      <c r="AR67" s="67"/>
      <c r="AS67" s="67"/>
      <c r="AT67" s="67"/>
      <c r="AU67" s="67"/>
      <c r="AV67" s="67"/>
      <c r="AW67" s="67"/>
      <c r="AX67" s="67"/>
      <c r="AY67" s="67"/>
      <c r="AZ67" s="67"/>
      <c r="BA67" s="67"/>
      <c r="BB67" s="67"/>
      <c r="BC67" s="67"/>
      <c r="BD67" s="67"/>
      <c r="BE67" s="67"/>
      <c r="BF67" s="67"/>
      <c r="BG67" s="67"/>
      <c r="BH67" s="67"/>
      <c r="BI67" s="67"/>
      <c r="BJ67" s="67"/>
      <c r="BK67" s="67"/>
      <c r="BL67" s="67"/>
      <c r="BM67" s="67"/>
      <c r="BN67" s="67"/>
      <c r="BO67" s="67"/>
      <c r="BP67" s="67"/>
      <c r="BQ67" s="67"/>
      <c r="BR67" s="67"/>
      <c r="BS67" s="67"/>
      <c r="BT67" s="67"/>
      <c r="BU67" s="67"/>
      <c r="BV67" s="67"/>
      <c r="BW67" s="67"/>
      <c r="BX67" s="67"/>
      <c r="BY67" s="67"/>
      <c r="BZ67" s="67"/>
      <c r="CA67" s="67"/>
      <c r="CB67" s="67"/>
      <c r="CC67" s="67"/>
      <c r="CD67" s="67"/>
      <c r="CE67" s="67"/>
      <c r="CF67" s="67"/>
      <c r="CG67" s="67"/>
      <c r="CH67" s="67"/>
      <c r="CI67" s="67"/>
      <c r="CJ67" s="67"/>
      <c r="CK67" s="67"/>
      <c r="CL67" s="67"/>
      <c r="CM67" s="67"/>
      <c r="CN67" s="67"/>
      <c r="CO67" s="67"/>
      <c r="CP67" s="67"/>
      <c r="CQ67" s="67"/>
      <c r="CR67" s="67"/>
      <c r="CS67" s="67"/>
      <c r="CT67" s="67"/>
      <c r="CU67" s="67"/>
      <c r="CV67" s="67"/>
      <c r="CW67" s="67"/>
      <c r="CX67" s="67"/>
      <c r="CY67" s="67"/>
      <c r="CZ67" s="67"/>
      <c r="DA67" s="67"/>
      <c r="DB67" s="67"/>
      <c r="DC67" s="67"/>
      <c r="DD67" s="67"/>
      <c r="DE67" s="67"/>
      <c r="DF67" s="67"/>
      <c r="DG67" s="67"/>
      <c r="DH67" s="67"/>
      <c r="DI67" s="67"/>
      <c r="DJ67" s="67"/>
      <c r="DK67" s="67"/>
      <c r="DL67" s="67"/>
      <c r="DM67" s="67"/>
      <c r="DN67" s="67"/>
      <c r="DO67" s="67"/>
      <c r="DP67" s="67"/>
      <c r="DQ67" s="67"/>
      <c r="DR67" s="67"/>
      <c r="DS67" s="67"/>
      <c r="DT67" s="67"/>
      <c r="DU67" s="67"/>
      <c r="DV67" s="67"/>
      <c r="DW67" s="67"/>
    </row>
    <row r="68" spans="1:127" s="69" customFormat="1" ht="14.25" thickBot="1">
      <c r="A68" s="67"/>
      <c r="B68" s="132"/>
      <c r="C68" s="133"/>
      <c r="D68" s="134"/>
      <c r="E68" s="67"/>
      <c r="F68" s="67"/>
      <c r="G68" s="67"/>
      <c r="H68" s="67"/>
      <c r="I68" s="67"/>
      <c r="J68" s="67"/>
      <c r="K68" s="67"/>
      <c r="L68" s="67"/>
      <c r="M68" s="67"/>
      <c r="N68" s="67"/>
      <c r="O68" s="67"/>
      <c r="P68" s="67"/>
      <c r="Q68" s="67"/>
      <c r="R68" s="67"/>
      <c r="S68" s="67"/>
      <c r="T68" s="67"/>
      <c r="U68" s="67"/>
      <c r="V68" s="67"/>
      <c r="W68" s="67"/>
      <c r="X68" s="67"/>
      <c r="Y68" s="67"/>
      <c r="Z68" s="67"/>
      <c r="AA68" s="67"/>
      <c r="AB68" s="67"/>
      <c r="AC68" s="67"/>
      <c r="AD68" s="67"/>
      <c r="AE68" s="67"/>
      <c r="AF68" s="67"/>
      <c r="AG68" s="67"/>
      <c r="AH68" s="67"/>
      <c r="AI68" s="67"/>
      <c r="AJ68" s="67"/>
      <c r="AK68" s="67"/>
      <c r="AL68" s="67"/>
      <c r="AM68" s="67"/>
      <c r="AN68" s="67"/>
      <c r="AO68" s="67"/>
      <c r="AP68" s="67"/>
      <c r="AQ68" s="67"/>
      <c r="AR68" s="67"/>
      <c r="AS68" s="67"/>
      <c r="AT68" s="67"/>
      <c r="AU68" s="67"/>
      <c r="AV68" s="67"/>
      <c r="AW68" s="67"/>
      <c r="AX68" s="67"/>
      <c r="AY68" s="67"/>
      <c r="AZ68" s="67"/>
      <c r="BA68" s="67"/>
      <c r="BB68" s="67"/>
      <c r="BC68" s="67"/>
      <c r="BD68" s="67"/>
      <c r="BE68" s="67"/>
      <c r="BF68" s="67"/>
      <c r="BG68" s="67"/>
      <c r="BH68" s="67"/>
      <c r="BI68" s="67"/>
      <c r="BJ68" s="67"/>
      <c r="BK68" s="67"/>
      <c r="BL68" s="67"/>
      <c r="BM68" s="67"/>
      <c r="BN68" s="67"/>
      <c r="BO68" s="67"/>
      <c r="BP68" s="67"/>
      <c r="BQ68" s="67"/>
      <c r="BR68" s="67"/>
      <c r="BS68" s="67"/>
      <c r="BT68" s="67"/>
      <c r="BU68" s="67"/>
      <c r="BV68" s="67"/>
      <c r="BW68" s="67"/>
      <c r="BX68" s="67"/>
      <c r="BY68" s="67"/>
      <c r="BZ68" s="67"/>
      <c r="CA68" s="67"/>
      <c r="CB68" s="67"/>
      <c r="CC68" s="67"/>
      <c r="CD68" s="67"/>
      <c r="CE68" s="67"/>
      <c r="CF68" s="67"/>
      <c r="CG68" s="67"/>
      <c r="CH68" s="67"/>
      <c r="CI68" s="67"/>
      <c r="CJ68" s="67"/>
      <c r="CK68" s="67"/>
      <c r="CL68" s="67"/>
      <c r="CM68" s="67"/>
      <c r="CN68" s="67"/>
      <c r="CO68" s="67"/>
      <c r="CP68" s="67"/>
      <c r="CQ68" s="67"/>
      <c r="CR68" s="67"/>
      <c r="CS68" s="67"/>
      <c r="CT68" s="67"/>
      <c r="CU68" s="67"/>
      <c r="CV68" s="67"/>
      <c r="CW68" s="67"/>
      <c r="CX68" s="67"/>
      <c r="CY68" s="67"/>
      <c r="CZ68" s="67"/>
      <c r="DA68" s="67"/>
      <c r="DB68" s="67"/>
      <c r="DC68" s="67"/>
      <c r="DD68" s="67"/>
      <c r="DE68" s="67"/>
      <c r="DF68" s="67"/>
      <c r="DG68" s="67"/>
      <c r="DH68" s="67"/>
      <c r="DI68" s="67"/>
      <c r="DJ68" s="67"/>
      <c r="DK68" s="67"/>
      <c r="DL68" s="67"/>
      <c r="DM68" s="67"/>
      <c r="DN68" s="67"/>
      <c r="DO68" s="67"/>
      <c r="DP68" s="67"/>
      <c r="DQ68" s="67"/>
      <c r="DR68" s="67"/>
      <c r="DS68" s="67"/>
      <c r="DT68" s="67"/>
      <c r="DU68" s="67"/>
      <c r="DV68" s="67"/>
      <c r="DW68" s="67"/>
    </row>
    <row r="69" spans="1:127" ht="34.5" customHeight="1">
      <c r="B69" s="280" t="s">
        <v>137</v>
      </c>
      <c r="C69" s="280"/>
      <c r="D69" s="280"/>
    </row>
  </sheetData>
  <mergeCells count="3">
    <mergeCell ref="B2:D2"/>
    <mergeCell ref="B1:D1"/>
    <mergeCell ref="B69:D69"/>
  </mergeCells>
  <printOptions horizontalCentered="1"/>
  <pageMargins left="0.7" right="0.68" top="0.75" bottom="0.75" header="0.3" footer="0.3"/>
  <pageSetup scale="99" orientation="landscape" r:id="rId1"/>
  <rowBreaks count="2" manualBreakCount="2">
    <brk id="29" min="1" max="5" man="1"/>
    <brk id="64" min="1" max="5"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B1:D544"/>
  <sheetViews>
    <sheetView view="pageBreakPreview" zoomScale="110" zoomScaleNormal="100" zoomScaleSheetLayoutView="110" workbookViewId="0">
      <selection activeCell="C4" sqref="B4:C4"/>
    </sheetView>
  </sheetViews>
  <sheetFormatPr defaultRowHeight="12.75"/>
  <cols>
    <col min="1" max="1" width="7.140625" style="67" customWidth="1"/>
    <col min="2" max="2" width="85.28515625" style="67" customWidth="1"/>
    <col min="3" max="3" width="22.7109375" style="69" customWidth="1"/>
    <col min="4" max="16384" width="9.140625" style="67"/>
  </cols>
  <sheetData>
    <row r="1" spans="2:4" ht="24.75" customHeight="1">
      <c r="B1" s="243" t="s">
        <v>128</v>
      </c>
      <c r="C1" s="243"/>
      <c r="D1" s="126"/>
    </row>
    <row r="2" spans="2:4" s="41" customFormat="1" ht="78.75" customHeight="1">
      <c r="B2" s="281" t="s">
        <v>168</v>
      </c>
      <c r="C2" s="281"/>
    </row>
    <row r="3" spans="2:4" ht="24.75" customHeight="1">
      <c r="B3" s="282" t="s">
        <v>64</v>
      </c>
      <c r="C3" s="282"/>
    </row>
    <row r="4" spans="2:4" s="74" customFormat="1" ht="66.75" customHeight="1">
      <c r="B4" s="72"/>
      <c r="C4" s="197"/>
      <c r="D4" s="162"/>
    </row>
    <row r="5" spans="2:4" ht="48" customHeight="1">
      <c r="B5" s="283" t="s">
        <v>137</v>
      </c>
      <c r="C5" s="283"/>
    </row>
    <row r="6" spans="2:4" ht="26.25" customHeight="1">
      <c r="C6" s="67"/>
    </row>
    <row r="7" spans="2:4">
      <c r="C7" s="67"/>
    </row>
    <row r="8" spans="2:4">
      <c r="C8" s="67"/>
    </row>
    <row r="9" spans="2:4">
      <c r="C9" s="67"/>
    </row>
    <row r="10" spans="2:4">
      <c r="C10" s="67"/>
    </row>
    <row r="11" spans="2:4">
      <c r="C11" s="67"/>
    </row>
    <row r="12" spans="2:4">
      <c r="C12" s="67"/>
    </row>
    <row r="13" spans="2:4">
      <c r="C13" s="67"/>
    </row>
    <row r="14" spans="2:4">
      <c r="C14" s="67"/>
    </row>
    <row r="15" spans="2:4">
      <c r="C15" s="67"/>
    </row>
    <row r="16" spans="2:4">
      <c r="C16" s="67"/>
    </row>
    <row r="17" spans="3:3">
      <c r="C17" s="67"/>
    </row>
    <row r="18" spans="3:3">
      <c r="C18" s="67"/>
    </row>
    <row r="19" spans="3:3">
      <c r="C19" s="67"/>
    </row>
    <row r="20" spans="3:3">
      <c r="C20" s="67"/>
    </row>
    <row r="21" spans="3:3">
      <c r="C21" s="67"/>
    </row>
    <row r="22" spans="3:3">
      <c r="C22" s="67"/>
    </row>
    <row r="23" spans="3:3">
      <c r="C23" s="67"/>
    </row>
    <row r="24" spans="3:3">
      <c r="C24" s="67"/>
    </row>
    <row r="25" spans="3:3">
      <c r="C25" s="67"/>
    </row>
    <row r="26" spans="3:3">
      <c r="C26" s="67"/>
    </row>
    <row r="27" spans="3:3">
      <c r="C27" s="67"/>
    </row>
    <row r="28" spans="3:3">
      <c r="C28" s="67"/>
    </row>
    <row r="29" spans="3:3">
      <c r="C29" s="67"/>
    </row>
    <row r="30" spans="3:3">
      <c r="C30" s="67"/>
    </row>
    <row r="31" spans="3:3">
      <c r="C31" s="67"/>
    </row>
    <row r="32" spans="3:3">
      <c r="C32" s="67"/>
    </row>
    <row r="33" spans="3:3">
      <c r="C33" s="67"/>
    </row>
    <row r="34" spans="3:3">
      <c r="C34" s="67"/>
    </row>
    <row r="35" spans="3:3">
      <c r="C35" s="67"/>
    </row>
    <row r="36" spans="3:3">
      <c r="C36" s="67"/>
    </row>
    <row r="37" spans="3:3">
      <c r="C37" s="67"/>
    </row>
    <row r="38" spans="3:3">
      <c r="C38" s="67"/>
    </row>
    <row r="39" spans="3:3">
      <c r="C39" s="67"/>
    </row>
    <row r="40" spans="3:3">
      <c r="C40" s="67"/>
    </row>
    <row r="41" spans="3:3">
      <c r="C41" s="67"/>
    </row>
    <row r="42" spans="3:3">
      <c r="C42" s="67"/>
    </row>
    <row r="43" spans="3:3">
      <c r="C43" s="67"/>
    </row>
    <row r="44" spans="3:3">
      <c r="C44" s="67"/>
    </row>
    <row r="45" spans="3:3">
      <c r="C45" s="67"/>
    </row>
    <row r="46" spans="3:3">
      <c r="C46" s="67"/>
    </row>
    <row r="47" spans="3:3">
      <c r="C47" s="67"/>
    </row>
    <row r="48" spans="3:3">
      <c r="C48" s="67"/>
    </row>
    <row r="49" spans="3:3">
      <c r="C49" s="67"/>
    </row>
    <row r="50" spans="3:3">
      <c r="C50" s="67"/>
    </row>
    <row r="51" spans="3:3">
      <c r="C51" s="67"/>
    </row>
    <row r="52" spans="3:3">
      <c r="C52" s="67"/>
    </row>
    <row r="53" spans="3:3">
      <c r="C53" s="67"/>
    </row>
    <row r="54" spans="3:3">
      <c r="C54" s="67"/>
    </row>
    <row r="55" spans="3:3">
      <c r="C55" s="67"/>
    </row>
    <row r="56" spans="3:3">
      <c r="C56" s="67"/>
    </row>
    <row r="57" spans="3:3">
      <c r="C57" s="67"/>
    </row>
    <row r="58" spans="3:3">
      <c r="C58" s="67"/>
    </row>
    <row r="59" spans="3:3">
      <c r="C59" s="67"/>
    </row>
    <row r="60" spans="3:3">
      <c r="C60" s="67"/>
    </row>
    <row r="61" spans="3:3">
      <c r="C61" s="67"/>
    </row>
    <row r="62" spans="3:3">
      <c r="C62" s="67"/>
    </row>
    <row r="63" spans="3:3">
      <c r="C63" s="67"/>
    </row>
    <row r="64" spans="3:3">
      <c r="C64" s="67"/>
    </row>
    <row r="65" spans="3:3">
      <c r="C65" s="67"/>
    </row>
    <row r="66" spans="3:3">
      <c r="C66" s="67"/>
    </row>
    <row r="67" spans="3:3">
      <c r="C67" s="67"/>
    </row>
    <row r="68" spans="3:3">
      <c r="C68" s="67"/>
    </row>
    <row r="69" spans="3:3">
      <c r="C69" s="67"/>
    </row>
    <row r="70" spans="3:3">
      <c r="C70" s="67"/>
    </row>
    <row r="71" spans="3:3">
      <c r="C71" s="67"/>
    </row>
    <row r="72" spans="3:3">
      <c r="C72" s="67"/>
    </row>
    <row r="73" spans="3:3">
      <c r="C73" s="67"/>
    </row>
    <row r="74" spans="3:3">
      <c r="C74" s="67"/>
    </row>
    <row r="75" spans="3:3">
      <c r="C75" s="67"/>
    </row>
    <row r="76" spans="3:3">
      <c r="C76" s="67"/>
    </row>
    <row r="77" spans="3:3">
      <c r="C77" s="67"/>
    </row>
    <row r="78" spans="3:3">
      <c r="C78" s="67"/>
    </row>
    <row r="79" spans="3:3">
      <c r="C79" s="67"/>
    </row>
    <row r="80" spans="3:3">
      <c r="C80" s="67"/>
    </row>
    <row r="81" spans="3:3">
      <c r="C81" s="67"/>
    </row>
    <row r="82" spans="3:3">
      <c r="C82" s="67"/>
    </row>
    <row r="83" spans="3:3">
      <c r="C83" s="67"/>
    </row>
    <row r="84" spans="3:3">
      <c r="C84" s="67"/>
    </row>
    <row r="85" spans="3:3">
      <c r="C85" s="67"/>
    </row>
    <row r="86" spans="3:3">
      <c r="C86" s="67"/>
    </row>
    <row r="87" spans="3:3">
      <c r="C87" s="67"/>
    </row>
    <row r="88" spans="3:3">
      <c r="C88" s="67"/>
    </row>
    <row r="89" spans="3:3">
      <c r="C89" s="67"/>
    </row>
    <row r="90" spans="3:3">
      <c r="C90" s="67"/>
    </row>
    <row r="91" spans="3:3">
      <c r="C91" s="67"/>
    </row>
    <row r="92" spans="3:3">
      <c r="C92" s="67"/>
    </row>
    <row r="93" spans="3:3">
      <c r="C93" s="67"/>
    </row>
    <row r="94" spans="3:3">
      <c r="C94" s="67"/>
    </row>
    <row r="95" spans="3:3">
      <c r="C95" s="67"/>
    </row>
    <row r="96" spans="3:3">
      <c r="C96" s="67"/>
    </row>
    <row r="97" spans="3:3">
      <c r="C97" s="67"/>
    </row>
    <row r="98" spans="3:3">
      <c r="C98" s="67"/>
    </row>
    <row r="99" spans="3:3">
      <c r="C99" s="67"/>
    </row>
    <row r="100" spans="3:3">
      <c r="C100" s="67"/>
    </row>
    <row r="101" spans="3:3">
      <c r="C101" s="67"/>
    </row>
    <row r="102" spans="3:3">
      <c r="C102" s="67"/>
    </row>
    <row r="103" spans="3:3">
      <c r="C103" s="67"/>
    </row>
    <row r="104" spans="3:3">
      <c r="C104" s="67"/>
    </row>
    <row r="105" spans="3:3">
      <c r="C105" s="67"/>
    </row>
    <row r="106" spans="3:3">
      <c r="C106" s="67"/>
    </row>
    <row r="107" spans="3:3">
      <c r="C107" s="67"/>
    </row>
    <row r="108" spans="3:3">
      <c r="C108" s="67"/>
    </row>
    <row r="109" spans="3:3">
      <c r="C109" s="67"/>
    </row>
    <row r="110" spans="3:3">
      <c r="C110" s="67"/>
    </row>
    <row r="111" spans="3:3">
      <c r="C111" s="67"/>
    </row>
    <row r="112" spans="3:3">
      <c r="C112" s="67"/>
    </row>
    <row r="113" spans="3:3">
      <c r="C113" s="67"/>
    </row>
    <row r="114" spans="3:3">
      <c r="C114" s="67"/>
    </row>
    <row r="115" spans="3:3">
      <c r="C115" s="67"/>
    </row>
    <row r="116" spans="3:3">
      <c r="C116" s="67"/>
    </row>
    <row r="117" spans="3:3">
      <c r="C117" s="67"/>
    </row>
    <row r="118" spans="3:3">
      <c r="C118" s="67"/>
    </row>
    <row r="119" spans="3:3">
      <c r="C119" s="67"/>
    </row>
    <row r="120" spans="3:3">
      <c r="C120" s="67"/>
    </row>
    <row r="121" spans="3:3">
      <c r="C121" s="67"/>
    </row>
    <row r="122" spans="3:3">
      <c r="C122" s="67"/>
    </row>
    <row r="123" spans="3:3">
      <c r="C123" s="67"/>
    </row>
    <row r="124" spans="3:3">
      <c r="C124" s="67"/>
    </row>
    <row r="125" spans="3:3">
      <c r="C125" s="67"/>
    </row>
    <row r="126" spans="3:3">
      <c r="C126" s="67"/>
    </row>
    <row r="127" spans="3:3">
      <c r="C127" s="67"/>
    </row>
    <row r="128" spans="3:3">
      <c r="C128" s="67"/>
    </row>
    <row r="129" spans="3:3">
      <c r="C129" s="67"/>
    </row>
    <row r="130" spans="3:3">
      <c r="C130" s="67"/>
    </row>
    <row r="131" spans="3:3">
      <c r="C131" s="67"/>
    </row>
    <row r="132" spans="3:3">
      <c r="C132" s="67"/>
    </row>
    <row r="133" spans="3:3">
      <c r="C133" s="67"/>
    </row>
    <row r="134" spans="3:3">
      <c r="C134" s="67"/>
    </row>
    <row r="135" spans="3:3">
      <c r="C135" s="67"/>
    </row>
    <row r="136" spans="3:3">
      <c r="C136" s="67"/>
    </row>
    <row r="137" spans="3:3">
      <c r="C137" s="67"/>
    </row>
    <row r="138" spans="3:3">
      <c r="C138" s="67"/>
    </row>
    <row r="139" spans="3:3">
      <c r="C139" s="67"/>
    </row>
    <row r="140" spans="3:3">
      <c r="C140" s="67"/>
    </row>
    <row r="141" spans="3:3">
      <c r="C141" s="67"/>
    </row>
    <row r="142" spans="3:3">
      <c r="C142" s="67"/>
    </row>
    <row r="143" spans="3:3">
      <c r="C143" s="67"/>
    </row>
    <row r="144" spans="3:3">
      <c r="C144" s="67"/>
    </row>
    <row r="145" spans="3:3">
      <c r="C145" s="67"/>
    </row>
    <row r="146" spans="3:3">
      <c r="C146" s="67"/>
    </row>
    <row r="147" spans="3:3">
      <c r="C147" s="67"/>
    </row>
    <row r="148" spans="3:3">
      <c r="C148" s="67"/>
    </row>
    <row r="149" spans="3:3">
      <c r="C149" s="67"/>
    </row>
    <row r="150" spans="3:3">
      <c r="C150" s="67"/>
    </row>
    <row r="151" spans="3:3">
      <c r="C151" s="67"/>
    </row>
    <row r="152" spans="3:3">
      <c r="C152" s="67"/>
    </row>
    <row r="153" spans="3:3">
      <c r="C153" s="67"/>
    </row>
    <row r="154" spans="3:3">
      <c r="C154" s="67"/>
    </row>
    <row r="155" spans="3:3">
      <c r="C155" s="67"/>
    </row>
    <row r="156" spans="3:3">
      <c r="C156" s="67"/>
    </row>
    <row r="157" spans="3:3">
      <c r="C157" s="67"/>
    </row>
    <row r="158" spans="3:3">
      <c r="C158" s="67"/>
    </row>
    <row r="159" spans="3:3">
      <c r="C159" s="67"/>
    </row>
    <row r="160" spans="3:3">
      <c r="C160" s="67"/>
    </row>
    <row r="161" spans="3:3">
      <c r="C161" s="67"/>
    </row>
    <row r="162" spans="3:3">
      <c r="C162" s="67"/>
    </row>
    <row r="163" spans="3:3">
      <c r="C163" s="67"/>
    </row>
    <row r="164" spans="3:3">
      <c r="C164" s="67"/>
    </row>
    <row r="165" spans="3:3">
      <c r="C165" s="67"/>
    </row>
    <row r="166" spans="3:3">
      <c r="C166" s="67"/>
    </row>
    <row r="167" spans="3:3">
      <c r="C167" s="67"/>
    </row>
    <row r="168" spans="3:3">
      <c r="C168" s="67"/>
    </row>
    <row r="169" spans="3:3">
      <c r="C169" s="67"/>
    </row>
    <row r="170" spans="3:3">
      <c r="C170" s="67"/>
    </row>
    <row r="171" spans="3:3">
      <c r="C171" s="67"/>
    </row>
    <row r="172" spans="3:3">
      <c r="C172" s="67"/>
    </row>
    <row r="173" spans="3:3">
      <c r="C173" s="67"/>
    </row>
    <row r="174" spans="3:3">
      <c r="C174" s="67"/>
    </row>
    <row r="175" spans="3:3">
      <c r="C175" s="67"/>
    </row>
    <row r="176" spans="3:3">
      <c r="C176" s="67"/>
    </row>
    <row r="177" spans="3:3">
      <c r="C177" s="67"/>
    </row>
    <row r="178" spans="3:3">
      <c r="C178" s="67"/>
    </row>
    <row r="179" spans="3:3">
      <c r="C179" s="67"/>
    </row>
    <row r="180" spans="3:3">
      <c r="C180" s="67"/>
    </row>
    <row r="181" spans="3:3">
      <c r="C181" s="67"/>
    </row>
    <row r="182" spans="3:3">
      <c r="C182" s="67"/>
    </row>
    <row r="183" spans="3:3">
      <c r="C183" s="67"/>
    </row>
    <row r="184" spans="3:3">
      <c r="C184" s="67"/>
    </row>
    <row r="185" spans="3:3">
      <c r="C185" s="67"/>
    </row>
    <row r="186" spans="3:3">
      <c r="C186" s="67"/>
    </row>
    <row r="187" spans="3:3">
      <c r="C187" s="67"/>
    </row>
    <row r="188" spans="3:3">
      <c r="C188" s="67"/>
    </row>
    <row r="189" spans="3:3">
      <c r="C189" s="67"/>
    </row>
    <row r="190" spans="3:3">
      <c r="C190" s="67"/>
    </row>
    <row r="191" spans="3:3">
      <c r="C191" s="67"/>
    </row>
    <row r="192" spans="3:3">
      <c r="C192" s="67"/>
    </row>
    <row r="193" spans="3:3">
      <c r="C193" s="67"/>
    </row>
    <row r="194" spans="3:3">
      <c r="C194" s="67"/>
    </row>
    <row r="195" spans="3:3">
      <c r="C195" s="67"/>
    </row>
    <row r="196" spans="3:3">
      <c r="C196" s="67"/>
    </row>
    <row r="197" spans="3:3">
      <c r="C197" s="67"/>
    </row>
    <row r="198" spans="3:3">
      <c r="C198" s="67"/>
    </row>
    <row r="199" spans="3:3">
      <c r="C199" s="67"/>
    </row>
    <row r="200" spans="3:3">
      <c r="C200" s="67"/>
    </row>
    <row r="201" spans="3:3">
      <c r="C201" s="67"/>
    </row>
    <row r="202" spans="3:3">
      <c r="C202" s="67"/>
    </row>
    <row r="203" spans="3:3">
      <c r="C203" s="67"/>
    </row>
    <row r="204" spans="3:3">
      <c r="C204" s="67"/>
    </row>
    <row r="205" spans="3:3">
      <c r="C205" s="67"/>
    </row>
    <row r="206" spans="3:3">
      <c r="C206" s="67"/>
    </row>
    <row r="207" spans="3:3">
      <c r="C207" s="67"/>
    </row>
    <row r="208" spans="3:3">
      <c r="C208" s="67"/>
    </row>
    <row r="209" spans="3:3">
      <c r="C209" s="67"/>
    </row>
    <row r="210" spans="3:3">
      <c r="C210" s="67"/>
    </row>
    <row r="211" spans="3:3">
      <c r="C211" s="67"/>
    </row>
    <row r="212" spans="3:3">
      <c r="C212" s="67"/>
    </row>
    <row r="213" spans="3:3">
      <c r="C213" s="67"/>
    </row>
    <row r="214" spans="3:3">
      <c r="C214" s="67"/>
    </row>
    <row r="215" spans="3:3">
      <c r="C215" s="67"/>
    </row>
    <row r="216" spans="3:3">
      <c r="C216" s="67"/>
    </row>
    <row r="217" spans="3:3">
      <c r="C217" s="67"/>
    </row>
    <row r="218" spans="3:3">
      <c r="C218" s="67"/>
    </row>
    <row r="219" spans="3:3">
      <c r="C219" s="67"/>
    </row>
    <row r="220" spans="3:3">
      <c r="C220" s="67"/>
    </row>
    <row r="221" spans="3:3">
      <c r="C221" s="67"/>
    </row>
    <row r="222" spans="3:3">
      <c r="C222" s="67"/>
    </row>
    <row r="223" spans="3:3">
      <c r="C223" s="67"/>
    </row>
    <row r="224" spans="3:3">
      <c r="C224" s="67"/>
    </row>
    <row r="225" spans="3:3">
      <c r="C225" s="67"/>
    </row>
    <row r="226" spans="3:3">
      <c r="C226" s="67"/>
    </row>
    <row r="227" spans="3:3">
      <c r="C227" s="67"/>
    </row>
    <row r="228" spans="3:3">
      <c r="C228" s="67"/>
    </row>
    <row r="229" spans="3:3">
      <c r="C229" s="67"/>
    </row>
    <row r="230" spans="3:3">
      <c r="C230" s="67"/>
    </row>
    <row r="231" spans="3:3">
      <c r="C231" s="67"/>
    </row>
    <row r="232" spans="3:3">
      <c r="C232" s="67"/>
    </row>
    <row r="233" spans="3:3">
      <c r="C233" s="67"/>
    </row>
    <row r="234" spans="3:3">
      <c r="C234" s="67"/>
    </row>
    <row r="235" spans="3:3">
      <c r="C235" s="67"/>
    </row>
    <row r="236" spans="3:3">
      <c r="C236" s="67"/>
    </row>
    <row r="237" spans="3:3">
      <c r="C237" s="67"/>
    </row>
    <row r="238" spans="3:3">
      <c r="C238" s="67"/>
    </row>
    <row r="239" spans="3:3">
      <c r="C239" s="67"/>
    </row>
    <row r="240" spans="3:3">
      <c r="C240" s="67"/>
    </row>
    <row r="241" spans="3:3">
      <c r="C241" s="67"/>
    </row>
    <row r="242" spans="3:3">
      <c r="C242" s="67"/>
    </row>
    <row r="243" spans="3:3">
      <c r="C243" s="67"/>
    </row>
    <row r="244" spans="3:3">
      <c r="C244" s="67"/>
    </row>
    <row r="245" spans="3:3">
      <c r="C245" s="67"/>
    </row>
    <row r="246" spans="3:3">
      <c r="C246" s="67"/>
    </row>
    <row r="247" spans="3:3">
      <c r="C247" s="67"/>
    </row>
    <row r="248" spans="3:3">
      <c r="C248" s="67"/>
    </row>
    <row r="249" spans="3:3">
      <c r="C249" s="67"/>
    </row>
    <row r="250" spans="3:3">
      <c r="C250" s="67"/>
    </row>
    <row r="251" spans="3:3">
      <c r="C251" s="67"/>
    </row>
    <row r="252" spans="3:3">
      <c r="C252" s="67"/>
    </row>
    <row r="253" spans="3:3">
      <c r="C253" s="67"/>
    </row>
    <row r="254" spans="3:3">
      <c r="C254" s="67"/>
    </row>
    <row r="255" spans="3:3">
      <c r="C255" s="67"/>
    </row>
    <row r="256" spans="3:3">
      <c r="C256" s="67"/>
    </row>
    <row r="257" spans="3:3">
      <c r="C257" s="67"/>
    </row>
    <row r="258" spans="3:3">
      <c r="C258" s="67"/>
    </row>
    <row r="259" spans="3:3">
      <c r="C259" s="67"/>
    </row>
    <row r="260" spans="3:3">
      <c r="C260" s="67"/>
    </row>
    <row r="261" spans="3:3">
      <c r="C261" s="67"/>
    </row>
    <row r="262" spans="3:3">
      <c r="C262" s="67"/>
    </row>
    <row r="263" spans="3:3">
      <c r="C263" s="67"/>
    </row>
    <row r="264" spans="3:3">
      <c r="C264" s="67"/>
    </row>
    <row r="265" spans="3:3">
      <c r="C265" s="67"/>
    </row>
    <row r="266" spans="3:3">
      <c r="C266" s="67"/>
    </row>
    <row r="267" spans="3:3">
      <c r="C267" s="67"/>
    </row>
    <row r="268" spans="3:3">
      <c r="C268" s="67"/>
    </row>
    <row r="269" spans="3:3">
      <c r="C269" s="67"/>
    </row>
    <row r="270" spans="3:3">
      <c r="C270" s="67"/>
    </row>
    <row r="271" spans="3:3">
      <c r="C271" s="67"/>
    </row>
    <row r="272" spans="3:3">
      <c r="C272" s="67"/>
    </row>
    <row r="273" spans="3:3">
      <c r="C273" s="67"/>
    </row>
    <row r="274" spans="3:3">
      <c r="C274" s="67"/>
    </row>
    <row r="275" spans="3:3">
      <c r="C275" s="67"/>
    </row>
    <row r="276" spans="3:3">
      <c r="C276" s="67"/>
    </row>
    <row r="277" spans="3:3">
      <c r="C277" s="67"/>
    </row>
    <row r="278" spans="3:3">
      <c r="C278" s="67"/>
    </row>
    <row r="279" spans="3:3">
      <c r="C279" s="67"/>
    </row>
    <row r="280" spans="3:3">
      <c r="C280" s="67"/>
    </row>
    <row r="281" spans="3:3">
      <c r="C281" s="67"/>
    </row>
    <row r="282" spans="3:3">
      <c r="C282" s="67"/>
    </row>
    <row r="283" spans="3:3">
      <c r="C283" s="67"/>
    </row>
    <row r="284" spans="3:3">
      <c r="C284" s="67"/>
    </row>
    <row r="285" spans="3:3">
      <c r="C285" s="67"/>
    </row>
    <row r="286" spans="3:3">
      <c r="C286" s="67"/>
    </row>
    <row r="287" spans="3:3">
      <c r="C287" s="67"/>
    </row>
    <row r="288" spans="3:3">
      <c r="C288" s="67"/>
    </row>
    <row r="289" spans="3:3">
      <c r="C289" s="67"/>
    </row>
    <row r="290" spans="3:3">
      <c r="C290" s="67"/>
    </row>
    <row r="291" spans="3:3">
      <c r="C291" s="67"/>
    </row>
    <row r="292" spans="3:3">
      <c r="C292" s="67"/>
    </row>
    <row r="293" spans="3:3">
      <c r="C293" s="67"/>
    </row>
    <row r="294" spans="3:3">
      <c r="C294" s="67"/>
    </row>
    <row r="295" spans="3:3">
      <c r="C295" s="67"/>
    </row>
    <row r="296" spans="3:3">
      <c r="C296" s="67"/>
    </row>
    <row r="297" spans="3:3">
      <c r="C297" s="67"/>
    </row>
    <row r="298" spans="3:3">
      <c r="C298" s="67"/>
    </row>
    <row r="299" spans="3:3">
      <c r="C299" s="67"/>
    </row>
    <row r="300" spans="3:3">
      <c r="C300" s="67"/>
    </row>
    <row r="301" spans="3:3">
      <c r="C301" s="67"/>
    </row>
    <row r="302" spans="3:3">
      <c r="C302" s="67"/>
    </row>
    <row r="303" spans="3:3">
      <c r="C303" s="67"/>
    </row>
    <row r="304" spans="3:3">
      <c r="C304" s="67"/>
    </row>
    <row r="305" spans="3:3">
      <c r="C305" s="67"/>
    </row>
    <row r="306" spans="3:3">
      <c r="C306" s="67"/>
    </row>
    <row r="307" spans="3:3">
      <c r="C307" s="67"/>
    </row>
    <row r="308" spans="3:3">
      <c r="C308" s="67"/>
    </row>
    <row r="309" spans="3:3">
      <c r="C309" s="67"/>
    </row>
    <row r="310" spans="3:3">
      <c r="C310" s="67"/>
    </row>
    <row r="311" spans="3:3">
      <c r="C311" s="67"/>
    </row>
    <row r="312" spans="3:3">
      <c r="C312" s="67"/>
    </row>
    <row r="313" spans="3:3">
      <c r="C313" s="67"/>
    </row>
    <row r="314" spans="3:3">
      <c r="C314" s="67"/>
    </row>
    <row r="315" spans="3:3">
      <c r="C315" s="67"/>
    </row>
    <row r="316" spans="3:3">
      <c r="C316" s="67"/>
    </row>
    <row r="317" spans="3:3">
      <c r="C317" s="67"/>
    </row>
    <row r="318" spans="3:3">
      <c r="C318" s="67"/>
    </row>
    <row r="319" spans="3:3">
      <c r="C319" s="67"/>
    </row>
    <row r="320" spans="3:3">
      <c r="C320" s="67"/>
    </row>
    <row r="321" spans="3:3">
      <c r="C321" s="67"/>
    </row>
    <row r="322" spans="3:3">
      <c r="C322" s="67"/>
    </row>
    <row r="323" spans="3:3">
      <c r="C323" s="67"/>
    </row>
    <row r="324" spans="3:3">
      <c r="C324" s="67"/>
    </row>
    <row r="325" spans="3:3">
      <c r="C325" s="67"/>
    </row>
    <row r="326" spans="3:3">
      <c r="C326" s="67"/>
    </row>
    <row r="327" spans="3:3">
      <c r="C327" s="67"/>
    </row>
    <row r="328" spans="3:3">
      <c r="C328" s="67"/>
    </row>
    <row r="329" spans="3:3">
      <c r="C329" s="67"/>
    </row>
    <row r="330" spans="3:3">
      <c r="C330" s="67"/>
    </row>
    <row r="331" spans="3:3">
      <c r="C331" s="67"/>
    </row>
    <row r="332" spans="3:3">
      <c r="C332" s="67"/>
    </row>
    <row r="333" spans="3:3">
      <c r="C333" s="67"/>
    </row>
    <row r="334" spans="3:3">
      <c r="C334" s="67"/>
    </row>
    <row r="335" spans="3:3">
      <c r="C335" s="67"/>
    </row>
    <row r="336" spans="3:3">
      <c r="C336" s="67"/>
    </row>
    <row r="337" spans="3:3">
      <c r="C337" s="67"/>
    </row>
    <row r="338" spans="3:3">
      <c r="C338" s="67"/>
    </row>
    <row r="339" spans="3:3">
      <c r="C339" s="67"/>
    </row>
    <row r="340" spans="3:3">
      <c r="C340" s="67"/>
    </row>
    <row r="341" spans="3:3">
      <c r="C341" s="67"/>
    </row>
    <row r="342" spans="3:3">
      <c r="C342" s="67"/>
    </row>
    <row r="343" spans="3:3">
      <c r="C343" s="67"/>
    </row>
    <row r="344" spans="3:3">
      <c r="C344" s="67"/>
    </row>
    <row r="345" spans="3:3">
      <c r="C345" s="67"/>
    </row>
    <row r="346" spans="3:3">
      <c r="C346" s="67"/>
    </row>
    <row r="347" spans="3:3">
      <c r="C347" s="67"/>
    </row>
    <row r="348" spans="3:3">
      <c r="C348" s="67"/>
    </row>
    <row r="349" spans="3:3">
      <c r="C349" s="67"/>
    </row>
    <row r="350" spans="3:3">
      <c r="C350" s="67"/>
    </row>
    <row r="351" spans="3:3">
      <c r="C351" s="67"/>
    </row>
    <row r="352" spans="3:3">
      <c r="C352" s="67"/>
    </row>
    <row r="353" spans="3:3">
      <c r="C353" s="67"/>
    </row>
    <row r="354" spans="3:3">
      <c r="C354" s="67"/>
    </row>
    <row r="355" spans="3:3">
      <c r="C355" s="67"/>
    </row>
    <row r="356" spans="3:3">
      <c r="C356" s="67"/>
    </row>
    <row r="357" spans="3:3">
      <c r="C357" s="67"/>
    </row>
    <row r="358" spans="3:3">
      <c r="C358" s="67"/>
    </row>
    <row r="359" spans="3:3">
      <c r="C359" s="67"/>
    </row>
    <row r="360" spans="3:3">
      <c r="C360" s="67"/>
    </row>
    <row r="361" spans="3:3">
      <c r="C361" s="67"/>
    </row>
    <row r="362" spans="3:3">
      <c r="C362" s="67"/>
    </row>
    <row r="363" spans="3:3">
      <c r="C363" s="67"/>
    </row>
    <row r="364" spans="3:3">
      <c r="C364" s="67"/>
    </row>
    <row r="365" spans="3:3">
      <c r="C365" s="67"/>
    </row>
    <row r="366" spans="3:3">
      <c r="C366" s="67"/>
    </row>
    <row r="367" spans="3:3">
      <c r="C367" s="67"/>
    </row>
    <row r="368" spans="3:3">
      <c r="C368" s="67"/>
    </row>
    <row r="369" spans="3:3">
      <c r="C369" s="67"/>
    </row>
    <row r="370" spans="3:3">
      <c r="C370" s="67"/>
    </row>
    <row r="371" spans="3:3">
      <c r="C371" s="67"/>
    </row>
    <row r="372" spans="3:3">
      <c r="C372" s="67"/>
    </row>
    <row r="373" spans="3:3">
      <c r="C373" s="67"/>
    </row>
    <row r="374" spans="3:3">
      <c r="C374" s="67"/>
    </row>
    <row r="375" spans="3:3">
      <c r="C375" s="67"/>
    </row>
    <row r="376" spans="3:3">
      <c r="C376" s="67"/>
    </row>
    <row r="377" spans="3:3">
      <c r="C377" s="67"/>
    </row>
    <row r="378" spans="3:3">
      <c r="C378" s="67"/>
    </row>
    <row r="379" spans="3:3">
      <c r="C379" s="67"/>
    </row>
    <row r="380" spans="3:3">
      <c r="C380" s="67"/>
    </row>
    <row r="381" spans="3:3">
      <c r="C381" s="67"/>
    </row>
    <row r="382" spans="3:3">
      <c r="C382" s="67"/>
    </row>
    <row r="383" spans="3:3">
      <c r="C383" s="67"/>
    </row>
    <row r="384" spans="3:3">
      <c r="C384" s="67"/>
    </row>
    <row r="385" spans="3:3">
      <c r="C385" s="67"/>
    </row>
    <row r="386" spans="3:3">
      <c r="C386" s="67"/>
    </row>
    <row r="387" spans="3:3">
      <c r="C387" s="67"/>
    </row>
    <row r="388" spans="3:3">
      <c r="C388" s="67"/>
    </row>
    <row r="389" spans="3:3">
      <c r="C389" s="67"/>
    </row>
    <row r="390" spans="3:3">
      <c r="C390" s="67"/>
    </row>
    <row r="391" spans="3:3">
      <c r="C391" s="67"/>
    </row>
    <row r="392" spans="3:3">
      <c r="C392" s="67"/>
    </row>
    <row r="393" spans="3:3">
      <c r="C393" s="67"/>
    </row>
    <row r="394" spans="3:3">
      <c r="C394" s="67"/>
    </row>
    <row r="395" spans="3:3">
      <c r="C395" s="67"/>
    </row>
    <row r="396" spans="3:3">
      <c r="C396" s="67"/>
    </row>
    <row r="397" spans="3:3">
      <c r="C397" s="67"/>
    </row>
    <row r="398" spans="3:3">
      <c r="C398" s="67"/>
    </row>
    <row r="399" spans="3:3">
      <c r="C399" s="67"/>
    </row>
    <row r="400" spans="3:3">
      <c r="C400" s="67"/>
    </row>
    <row r="401" spans="3:3">
      <c r="C401" s="67"/>
    </row>
    <row r="402" spans="3:3">
      <c r="C402" s="67"/>
    </row>
    <row r="403" spans="3:3">
      <c r="C403" s="67"/>
    </row>
    <row r="404" spans="3:3">
      <c r="C404" s="67"/>
    </row>
    <row r="405" spans="3:3">
      <c r="C405" s="67"/>
    </row>
    <row r="406" spans="3:3">
      <c r="C406" s="67"/>
    </row>
    <row r="407" spans="3:3">
      <c r="C407" s="67"/>
    </row>
    <row r="408" spans="3:3">
      <c r="C408" s="67"/>
    </row>
    <row r="409" spans="3:3">
      <c r="C409" s="67"/>
    </row>
    <row r="410" spans="3:3">
      <c r="C410" s="67"/>
    </row>
    <row r="411" spans="3:3">
      <c r="C411" s="67"/>
    </row>
    <row r="412" spans="3:3">
      <c r="C412" s="67"/>
    </row>
    <row r="413" spans="3:3">
      <c r="C413" s="67"/>
    </row>
    <row r="414" spans="3:3">
      <c r="C414" s="67"/>
    </row>
    <row r="415" spans="3:3">
      <c r="C415" s="67"/>
    </row>
    <row r="416" spans="3:3">
      <c r="C416" s="67"/>
    </row>
    <row r="417" spans="3:3">
      <c r="C417" s="67"/>
    </row>
    <row r="418" spans="3:3">
      <c r="C418" s="67"/>
    </row>
    <row r="419" spans="3:3">
      <c r="C419" s="67"/>
    </row>
    <row r="420" spans="3:3">
      <c r="C420" s="67"/>
    </row>
    <row r="421" spans="3:3">
      <c r="C421" s="67"/>
    </row>
    <row r="422" spans="3:3">
      <c r="C422" s="67"/>
    </row>
    <row r="423" spans="3:3">
      <c r="C423" s="67"/>
    </row>
    <row r="424" spans="3:3">
      <c r="C424" s="67"/>
    </row>
    <row r="425" spans="3:3">
      <c r="C425" s="67"/>
    </row>
    <row r="426" spans="3:3">
      <c r="C426" s="67"/>
    </row>
    <row r="427" spans="3:3">
      <c r="C427" s="67"/>
    </row>
    <row r="428" spans="3:3">
      <c r="C428" s="67"/>
    </row>
    <row r="429" spans="3:3">
      <c r="C429" s="67"/>
    </row>
    <row r="430" spans="3:3">
      <c r="C430" s="67"/>
    </row>
    <row r="431" spans="3:3">
      <c r="C431" s="67"/>
    </row>
    <row r="432" spans="3:3">
      <c r="C432" s="67"/>
    </row>
    <row r="433" spans="3:3">
      <c r="C433" s="67"/>
    </row>
    <row r="434" spans="3:3">
      <c r="C434" s="67"/>
    </row>
    <row r="435" spans="3:3">
      <c r="C435" s="67"/>
    </row>
    <row r="436" spans="3:3">
      <c r="C436" s="67"/>
    </row>
    <row r="437" spans="3:3">
      <c r="C437" s="67"/>
    </row>
    <row r="438" spans="3:3">
      <c r="C438" s="67"/>
    </row>
    <row r="439" spans="3:3">
      <c r="C439" s="67"/>
    </row>
    <row r="440" spans="3:3">
      <c r="C440" s="67"/>
    </row>
    <row r="441" spans="3:3">
      <c r="C441" s="67"/>
    </row>
    <row r="442" spans="3:3">
      <c r="C442" s="67"/>
    </row>
    <row r="443" spans="3:3">
      <c r="C443" s="67"/>
    </row>
    <row r="444" spans="3:3">
      <c r="C444" s="67"/>
    </row>
    <row r="445" spans="3:3">
      <c r="C445" s="67"/>
    </row>
    <row r="446" spans="3:3">
      <c r="C446" s="67"/>
    </row>
    <row r="447" spans="3:3">
      <c r="C447" s="67"/>
    </row>
    <row r="448" spans="3:3">
      <c r="C448" s="67"/>
    </row>
    <row r="449" spans="3:3">
      <c r="C449" s="67"/>
    </row>
    <row r="450" spans="3:3">
      <c r="C450" s="67"/>
    </row>
    <row r="451" spans="3:3">
      <c r="C451" s="67"/>
    </row>
    <row r="452" spans="3:3">
      <c r="C452" s="67"/>
    </row>
    <row r="453" spans="3:3">
      <c r="C453" s="67"/>
    </row>
    <row r="454" spans="3:3">
      <c r="C454" s="67"/>
    </row>
    <row r="455" spans="3:3">
      <c r="C455" s="67"/>
    </row>
    <row r="456" spans="3:3">
      <c r="C456" s="67"/>
    </row>
    <row r="457" spans="3:3">
      <c r="C457" s="67"/>
    </row>
    <row r="458" spans="3:3">
      <c r="C458" s="67"/>
    </row>
    <row r="459" spans="3:3">
      <c r="C459" s="67"/>
    </row>
    <row r="460" spans="3:3">
      <c r="C460" s="67"/>
    </row>
    <row r="461" spans="3:3">
      <c r="C461" s="67"/>
    </row>
    <row r="462" spans="3:3">
      <c r="C462" s="67"/>
    </row>
    <row r="463" spans="3:3">
      <c r="C463" s="67"/>
    </row>
    <row r="464" spans="3:3">
      <c r="C464" s="67"/>
    </row>
    <row r="465" spans="3:3">
      <c r="C465" s="67"/>
    </row>
    <row r="466" spans="3:3">
      <c r="C466" s="67"/>
    </row>
    <row r="467" spans="3:3">
      <c r="C467" s="67"/>
    </row>
    <row r="468" spans="3:3">
      <c r="C468" s="67"/>
    </row>
    <row r="469" spans="3:3">
      <c r="C469" s="67"/>
    </row>
    <row r="470" spans="3:3">
      <c r="C470" s="67"/>
    </row>
    <row r="471" spans="3:3">
      <c r="C471" s="67"/>
    </row>
    <row r="472" spans="3:3">
      <c r="C472" s="67"/>
    </row>
    <row r="473" spans="3:3">
      <c r="C473" s="67"/>
    </row>
    <row r="474" spans="3:3">
      <c r="C474" s="67"/>
    </row>
    <row r="475" spans="3:3">
      <c r="C475" s="67"/>
    </row>
    <row r="476" spans="3:3">
      <c r="C476" s="67"/>
    </row>
    <row r="477" spans="3:3">
      <c r="C477" s="67"/>
    </row>
    <row r="478" spans="3:3">
      <c r="C478" s="67"/>
    </row>
    <row r="479" spans="3:3">
      <c r="C479" s="67"/>
    </row>
    <row r="480" spans="3:3">
      <c r="C480" s="67"/>
    </row>
    <row r="481" spans="3:3">
      <c r="C481" s="67"/>
    </row>
    <row r="482" spans="3:3">
      <c r="C482" s="67"/>
    </row>
    <row r="483" spans="3:3">
      <c r="C483" s="67"/>
    </row>
    <row r="484" spans="3:3">
      <c r="C484" s="67"/>
    </row>
    <row r="485" spans="3:3">
      <c r="C485" s="67"/>
    </row>
    <row r="486" spans="3:3">
      <c r="C486" s="67"/>
    </row>
    <row r="487" spans="3:3">
      <c r="C487" s="67"/>
    </row>
    <row r="488" spans="3:3">
      <c r="C488" s="67"/>
    </row>
    <row r="489" spans="3:3">
      <c r="C489" s="67"/>
    </row>
    <row r="490" spans="3:3">
      <c r="C490" s="67"/>
    </row>
    <row r="491" spans="3:3">
      <c r="C491" s="67"/>
    </row>
    <row r="492" spans="3:3">
      <c r="C492" s="67"/>
    </row>
    <row r="493" spans="3:3">
      <c r="C493" s="67"/>
    </row>
    <row r="494" spans="3:3">
      <c r="C494" s="67"/>
    </row>
    <row r="495" spans="3:3">
      <c r="C495" s="67"/>
    </row>
    <row r="496" spans="3:3">
      <c r="C496" s="67"/>
    </row>
    <row r="497" spans="3:3">
      <c r="C497" s="67"/>
    </row>
    <row r="498" spans="3:3">
      <c r="C498" s="67"/>
    </row>
    <row r="499" spans="3:3">
      <c r="C499" s="67"/>
    </row>
    <row r="500" spans="3:3">
      <c r="C500" s="67"/>
    </row>
    <row r="501" spans="3:3">
      <c r="C501" s="67"/>
    </row>
    <row r="502" spans="3:3">
      <c r="C502" s="67"/>
    </row>
    <row r="503" spans="3:3">
      <c r="C503" s="67"/>
    </row>
    <row r="504" spans="3:3">
      <c r="C504" s="67"/>
    </row>
    <row r="505" spans="3:3">
      <c r="C505" s="67"/>
    </row>
    <row r="506" spans="3:3">
      <c r="C506" s="67"/>
    </row>
    <row r="507" spans="3:3">
      <c r="C507" s="67"/>
    </row>
    <row r="508" spans="3:3">
      <c r="C508" s="67"/>
    </row>
    <row r="509" spans="3:3">
      <c r="C509" s="67"/>
    </row>
    <row r="510" spans="3:3">
      <c r="C510" s="67"/>
    </row>
    <row r="511" spans="3:3">
      <c r="C511" s="67"/>
    </row>
    <row r="512" spans="3:3">
      <c r="C512" s="67"/>
    </row>
    <row r="513" spans="3:3">
      <c r="C513" s="67"/>
    </row>
    <row r="514" spans="3:3">
      <c r="C514" s="67"/>
    </row>
    <row r="515" spans="3:3">
      <c r="C515" s="67"/>
    </row>
    <row r="516" spans="3:3">
      <c r="C516" s="67"/>
    </row>
    <row r="517" spans="3:3">
      <c r="C517" s="67"/>
    </row>
    <row r="518" spans="3:3">
      <c r="C518" s="67"/>
    </row>
    <row r="519" spans="3:3">
      <c r="C519" s="67"/>
    </row>
    <row r="520" spans="3:3">
      <c r="C520" s="67"/>
    </row>
    <row r="521" spans="3:3">
      <c r="C521" s="67"/>
    </row>
    <row r="522" spans="3:3">
      <c r="C522" s="67"/>
    </row>
    <row r="523" spans="3:3">
      <c r="C523" s="67"/>
    </row>
    <row r="524" spans="3:3">
      <c r="C524" s="67"/>
    </row>
    <row r="525" spans="3:3">
      <c r="C525" s="67"/>
    </row>
    <row r="526" spans="3:3">
      <c r="C526" s="67"/>
    </row>
    <row r="527" spans="3:3">
      <c r="C527" s="67"/>
    </row>
    <row r="528" spans="3:3">
      <c r="C528" s="67"/>
    </row>
    <row r="529" spans="3:3">
      <c r="C529" s="67"/>
    </row>
    <row r="530" spans="3:3">
      <c r="C530" s="67"/>
    </row>
    <row r="531" spans="3:3">
      <c r="C531" s="67"/>
    </row>
    <row r="532" spans="3:3">
      <c r="C532" s="67"/>
    </row>
    <row r="533" spans="3:3">
      <c r="C533" s="67"/>
    </row>
    <row r="534" spans="3:3">
      <c r="C534" s="67"/>
    </row>
    <row r="535" spans="3:3">
      <c r="C535" s="67"/>
    </row>
    <row r="536" spans="3:3">
      <c r="C536" s="67"/>
    </row>
    <row r="537" spans="3:3">
      <c r="C537" s="67"/>
    </row>
    <row r="538" spans="3:3">
      <c r="C538" s="67"/>
    </row>
    <row r="539" spans="3:3">
      <c r="C539" s="67"/>
    </row>
    <row r="540" spans="3:3">
      <c r="C540" s="67"/>
    </row>
    <row r="541" spans="3:3">
      <c r="C541" s="67"/>
    </row>
    <row r="542" spans="3:3">
      <c r="C542" s="67"/>
    </row>
    <row r="543" spans="3:3">
      <c r="C543" s="67"/>
    </row>
    <row r="544" spans="3:3">
      <c r="C544" s="67"/>
    </row>
  </sheetData>
  <mergeCells count="4">
    <mergeCell ref="B2:C2"/>
    <mergeCell ref="B3:C3"/>
    <mergeCell ref="B1:C1"/>
    <mergeCell ref="B5:C5"/>
  </mergeCells>
  <printOptions horizontalCentered="1"/>
  <pageMargins left="0.31" right="0.3" top="0.75" bottom="0.75" header="0.3" footer="0.3"/>
  <pageSetup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B1:C544"/>
  <sheetViews>
    <sheetView view="pageBreakPreview" zoomScale="110" zoomScaleNormal="100" zoomScaleSheetLayoutView="110" workbookViewId="0">
      <selection activeCell="C4" sqref="B4:C4"/>
    </sheetView>
  </sheetViews>
  <sheetFormatPr defaultRowHeight="12.75"/>
  <cols>
    <col min="1" max="1" width="7.140625" style="67" customWidth="1"/>
    <col min="2" max="2" width="85.28515625" style="67" customWidth="1"/>
    <col min="3" max="3" width="22.7109375" style="69" customWidth="1"/>
    <col min="4" max="4" width="47" style="67" bestFit="1" customWidth="1"/>
    <col min="5" max="16384" width="9.140625" style="67"/>
  </cols>
  <sheetData>
    <row r="1" spans="2:3" ht="24.75" customHeight="1">
      <c r="B1" s="243" t="s">
        <v>129</v>
      </c>
      <c r="C1" s="243"/>
    </row>
    <row r="2" spans="2:3" s="41" customFormat="1" ht="78.75" customHeight="1">
      <c r="B2" s="281" t="s">
        <v>166</v>
      </c>
      <c r="C2" s="281"/>
    </row>
    <row r="3" spans="2:3" ht="24.75" customHeight="1">
      <c r="B3" s="282" t="s">
        <v>28</v>
      </c>
      <c r="C3" s="282"/>
    </row>
    <row r="4" spans="2:3" s="74" customFormat="1" ht="66.75" customHeight="1">
      <c r="B4" s="72"/>
      <c r="C4" s="73"/>
    </row>
    <row r="5" spans="2:3" ht="54.75" customHeight="1">
      <c r="B5" s="284" t="s">
        <v>137</v>
      </c>
      <c r="C5" s="284"/>
    </row>
    <row r="6" spans="2:3" ht="26.25" customHeight="1">
      <c r="C6" s="67"/>
    </row>
    <row r="7" spans="2:3">
      <c r="C7" s="67"/>
    </row>
    <row r="8" spans="2:3">
      <c r="C8" s="67"/>
    </row>
    <row r="9" spans="2:3">
      <c r="C9" s="67"/>
    </row>
    <row r="10" spans="2:3">
      <c r="C10" s="67"/>
    </row>
    <row r="11" spans="2:3">
      <c r="C11" s="67"/>
    </row>
    <row r="12" spans="2:3">
      <c r="C12" s="67"/>
    </row>
    <row r="13" spans="2:3">
      <c r="C13" s="67"/>
    </row>
    <row r="14" spans="2:3">
      <c r="C14" s="67"/>
    </row>
    <row r="15" spans="2:3">
      <c r="C15" s="67"/>
    </row>
    <row r="16" spans="2:3">
      <c r="C16" s="67"/>
    </row>
    <row r="17" spans="3:3">
      <c r="C17" s="67"/>
    </row>
    <row r="18" spans="3:3">
      <c r="C18" s="67"/>
    </row>
    <row r="19" spans="3:3">
      <c r="C19" s="67"/>
    </row>
    <row r="20" spans="3:3">
      <c r="C20" s="67"/>
    </row>
    <row r="21" spans="3:3">
      <c r="C21" s="67"/>
    </row>
    <row r="22" spans="3:3">
      <c r="C22" s="67"/>
    </row>
    <row r="23" spans="3:3">
      <c r="C23" s="67"/>
    </row>
    <row r="24" spans="3:3">
      <c r="C24" s="67"/>
    </row>
    <row r="25" spans="3:3">
      <c r="C25" s="67"/>
    </row>
    <row r="26" spans="3:3">
      <c r="C26" s="67"/>
    </row>
    <row r="27" spans="3:3">
      <c r="C27" s="67"/>
    </row>
    <row r="28" spans="3:3">
      <c r="C28" s="67"/>
    </row>
    <row r="29" spans="3:3">
      <c r="C29" s="67"/>
    </row>
    <row r="30" spans="3:3">
      <c r="C30" s="67"/>
    </row>
    <row r="31" spans="3:3">
      <c r="C31" s="67"/>
    </row>
    <row r="32" spans="3:3">
      <c r="C32" s="67"/>
    </row>
    <row r="33" spans="3:3">
      <c r="C33" s="67"/>
    </row>
    <row r="34" spans="3:3">
      <c r="C34" s="67"/>
    </row>
    <row r="35" spans="3:3">
      <c r="C35" s="67"/>
    </row>
    <row r="36" spans="3:3">
      <c r="C36" s="67"/>
    </row>
    <row r="37" spans="3:3">
      <c r="C37" s="67"/>
    </row>
    <row r="38" spans="3:3">
      <c r="C38" s="67"/>
    </row>
    <row r="39" spans="3:3">
      <c r="C39" s="67"/>
    </row>
    <row r="40" spans="3:3">
      <c r="C40" s="67"/>
    </row>
    <row r="41" spans="3:3">
      <c r="C41" s="67"/>
    </row>
    <row r="42" spans="3:3">
      <c r="C42" s="67"/>
    </row>
    <row r="43" spans="3:3">
      <c r="C43" s="67"/>
    </row>
    <row r="44" spans="3:3">
      <c r="C44" s="67"/>
    </row>
    <row r="45" spans="3:3">
      <c r="C45" s="67"/>
    </row>
    <row r="46" spans="3:3">
      <c r="C46" s="67"/>
    </row>
    <row r="47" spans="3:3">
      <c r="C47" s="67"/>
    </row>
    <row r="48" spans="3:3">
      <c r="C48" s="67"/>
    </row>
    <row r="49" spans="3:3">
      <c r="C49" s="67"/>
    </row>
    <row r="50" spans="3:3">
      <c r="C50" s="67"/>
    </row>
    <row r="51" spans="3:3">
      <c r="C51" s="67"/>
    </row>
    <row r="52" spans="3:3">
      <c r="C52" s="67"/>
    </row>
    <row r="53" spans="3:3">
      <c r="C53" s="67"/>
    </row>
    <row r="54" spans="3:3">
      <c r="C54" s="67"/>
    </row>
    <row r="55" spans="3:3">
      <c r="C55" s="67"/>
    </row>
    <row r="56" spans="3:3">
      <c r="C56" s="67"/>
    </row>
    <row r="57" spans="3:3">
      <c r="C57" s="67"/>
    </row>
    <row r="58" spans="3:3">
      <c r="C58" s="67"/>
    </row>
    <row r="59" spans="3:3">
      <c r="C59" s="67"/>
    </row>
    <row r="60" spans="3:3">
      <c r="C60" s="67"/>
    </row>
    <row r="61" spans="3:3">
      <c r="C61" s="67"/>
    </row>
    <row r="62" spans="3:3">
      <c r="C62" s="67"/>
    </row>
    <row r="63" spans="3:3">
      <c r="C63" s="67"/>
    </row>
    <row r="64" spans="3:3">
      <c r="C64" s="67"/>
    </row>
    <row r="65" spans="3:3">
      <c r="C65" s="67"/>
    </row>
    <row r="66" spans="3:3">
      <c r="C66" s="67"/>
    </row>
    <row r="67" spans="3:3">
      <c r="C67" s="67"/>
    </row>
    <row r="68" spans="3:3">
      <c r="C68" s="67"/>
    </row>
    <row r="69" spans="3:3">
      <c r="C69" s="67"/>
    </row>
    <row r="70" spans="3:3">
      <c r="C70" s="67"/>
    </row>
    <row r="71" spans="3:3">
      <c r="C71" s="67"/>
    </row>
    <row r="72" spans="3:3">
      <c r="C72" s="67"/>
    </row>
    <row r="73" spans="3:3">
      <c r="C73" s="67"/>
    </row>
    <row r="74" spans="3:3">
      <c r="C74" s="67"/>
    </row>
    <row r="75" spans="3:3">
      <c r="C75" s="67"/>
    </row>
    <row r="76" spans="3:3">
      <c r="C76" s="67"/>
    </row>
    <row r="77" spans="3:3">
      <c r="C77" s="67"/>
    </row>
    <row r="78" spans="3:3">
      <c r="C78" s="67"/>
    </row>
    <row r="79" spans="3:3">
      <c r="C79" s="67"/>
    </row>
    <row r="80" spans="3:3">
      <c r="C80" s="67"/>
    </row>
    <row r="81" spans="3:3">
      <c r="C81" s="67"/>
    </row>
    <row r="82" spans="3:3">
      <c r="C82" s="67"/>
    </row>
    <row r="83" spans="3:3">
      <c r="C83" s="67"/>
    </row>
    <row r="84" spans="3:3">
      <c r="C84" s="67"/>
    </row>
    <row r="85" spans="3:3">
      <c r="C85" s="67"/>
    </row>
    <row r="86" spans="3:3">
      <c r="C86" s="67"/>
    </row>
    <row r="87" spans="3:3">
      <c r="C87" s="67"/>
    </row>
    <row r="88" spans="3:3">
      <c r="C88" s="67"/>
    </row>
    <row r="89" spans="3:3">
      <c r="C89" s="67"/>
    </row>
    <row r="90" spans="3:3">
      <c r="C90" s="67"/>
    </row>
    <row r="91" spans="3:3">
      <c r="C91" s="67"/>
    </row>
    <row r="92" spans="3:3">
      <c r="C92" s="67"/>
    </row>
    <row r="93" spans="3:3">
      <c r="C93" s="67"/>
    </row>
    <row r="94" spans="3:3">
      <c r="C94" s="67"/>
    </row>
    <row r="95" spans="3:3">
      <c r="C95" s="67"/>
    </row>
    <row r="96" spans="3:3">
      <c r="C96" s="67"/>
    </row>
    <row r="97" spans="3:3">
      <c r="C97" s="67"/>
    </row>
    <row r="98" spans="3:3">
      <c r="C98" s="67"/>
    </row>
    <row r="99" spans="3:3">
      <c r="C99" s="67"/>
    </row>
    <row r="100" spans="3:3">
      <c r="C100" s="67"/>
    </row>
    <row r="101" spans="3:3">
      <c r="C101" s="67"/>
    </row>
    <row r="102" spans="3:3">
      <c r="C102" s="67"/>
    </row>
    <row r="103" spans="3:3">
      <c r="C103" s="67"/>
    </row>
    <row r="104" spans="3:3">
      <c r="C104" s="67"/>
    </row>
    <row r="105" spans="3:3">
      <c r="C105" s="67"/>
    </row>
    <row r="106" spans="3:3">
      <c r="C106" s="67"/>
    </row>
    <row r="107" spans="3:3">
      <c r="C107" s="67"/>
    </row>
    <row r="108" spans="3:3">
      <c r="C108" s="67"/>
    </row>
    <row r="109" spans="3:3">
      <c r="C109" s="67"/>
    </row>
    <row r="110" spans="3:3">
      <c r="C110" s="67"/>
    </row>
    <row r="111" spans="3:3">
      <c r="C111" s="67"/>
    </row>
    <row r="112" spans="3:3">
      <c r="C112" s="67"/>
    </row>
    <row r="113" spans="3:3">
      <c r="C113" s="67"/>
    </row>
    <row r="114" spans="3:3">
      <c r="C114" s="67"/>
    </row>
    <row r="115" spans="3:3">
      <c r="C115" s="67"/>
    </row>
    <row r="116" spans="3:3">
      <c r="C116" s="67"/>
    </row>
    <row r="117" spans="3:3">
      <c r="C117" s="67"/>
    </row>
    <row r="118" spans="3:3">
      <c r="C118" s="67"/>
    </row>
    <row r="119" spans="3:3">
      <c r="C119" s="67"/>
    </row>
    <row r="120" spans="3:3">
      <c r="C120" s="67"/>
    </row>
    <row r="121" spans="3:3">
      <c r="C121" s="67"/>
    </row>
    <row r="122" spans="3:3">
      <c r="C122" s="67"/>
    </row>
    <row r="123" spans="3:3">
      <c r="C123" s="67"/>
    </row>
    <row r="124" spans="3:3">
      <c r="C124" s="67"/>
    </row>
    <row r="125" spans="3:3">
      <c r="C125" s="67"/>
    </row>
    <row r="126" spans="3:3">
      <c r="C126" s="67"/>
    </row>
    <row r="127" spans="3:3">
      <c r="C127" s="67"/>
    </row>
    <row r="128" spans="3:3">
      <c r="C128" s="67"/>
    </row>
    <row r="129" spans="3:3">
      <c r="C129" s="67"/>
    </row>
    <row r="130" spans="3:3">
      <c r="C130" s="67"/>
    </row>
    <row r="131" spans="3:3">
      <c r="C131" s="67"/>
    </row>
    <row r="132" spans="3:3">
      <c r="C132" s="67"/>
    </row>
    <row r="133" spans="3:3">
      <c r="C133" s="67"/>
    </row>
    <row r="134" spans="3:3">
      <c r="C134" s="67"/>
    </row>
    <row r="135" spans="3:3">
      <c r="C135" s="67"/>
    </row>
    <row r="136" spans="3:3">
      <c r="C136" s="67"/>
    </row>
    <row r="137" spans="3:3">
      <c r="C137" s="67"/>
    </row>
    <row r="138" spans="3:3">
      <c r="C138" s="67"/>
    </row>
    <row r="139" spans="3:3">
      <c r="C139" s="67"/>
    </row>
    <row r="140" spans="3:3">
      <c r="C140" s="67"/>
    </row>
    <row r="141" spans="3:3">
      <c r="C141" s="67"/>
    </row>
    <row r="142" spans="3:3">
      <c r="C142" s="67"/>
    </row>
    <row r="143" spans="3:3">
      <c r="C143" s="67"/>
    </row>
    <row r="144" spans="3:3">
      <c r="C144" s="67"/>
    </row>
    <row r="145" spans="3:3">
      <c r="C145" s="67"/>
    </row>
    <row r="146" spans="3:3">
      <c r="C146" s="67"/>
    </row>
    <row r="147" spans="3:3">
      <c r="C147" s="67"/>
    </row>
    <row r="148" spans="3:3">
      <c r="C148" s="67"/>
    </row>
    <row r="149" spans="3:3">
      <c r="C149" s="67"/>
    </row>
    <row r="150" spans="3:3">
      <c r="C150" s="67"/>
    </row>
    <row r="151" spans="3:3">
      <c r="C151" s="67"/>
    </row>
    <row r="152" spans="3:3">
      <c r="C152" s="67"/>
    </row>
    <row r="153" spans="3:3">
      <c r="C153" s="67"/>
    </row>
    <row r="154" spans="3:3">
      <c r="C154" s="67"/>
    </row>
    <row r="155" spans="3:3">
      <c r="C155" s="67"/>
    </row>
    <row r="156" spans="3:3">
      <c r="C156" s="67"/>
    </row>
    <row r="157" spans="3:3">
      <c r="C157" s="67"/>
    </row>
    <row r="158" spans="3:3">
      <c r="C158" s="67"/>
    </row>
    <row r="159" spans="3:3">
      <c r="C159" s="67"/>
    </row>
    <row r="160" spans="3:3">
      <c r="C160" s="67"/>
    </row>
    <row r="161" spans="3:3">
      <c r="C161" s="67"/>
    </row>
    <row r="162" spans="3:3">
      <c r="C162" s="67"/>
    </row>
    <row r="163" spans="3:3">
      <c r="C163" s="67"/>
    </row>
    <row r="164" spans="3:3">
      <c r="C164" s="67"/>
    </row>
    <row r="165" spans="3:3">
      <c r="C165" s="67"/>
    </row>
    <row r="166" spans="3:3">
      <c r="C166" s="67"/>
    </row>
    <row r="167" spans="3:3">
      <c r="C167" s="67"/>
    </row>
    <row r="168" spans="3:3">
      <c r="C168" s="67"/>
    </row>
    <row r="169" spans="3:3">
      <c r="C169" s="67"/>
    </row>
    <row r="170" spans="3:3">
      <c r="C170" s="67"/>
    </row>
    <row r="171" spans="3:3">
      <c r="C171" s="67"/>
    </row>
    <row r="172" spans="3:3">
      <c r="C172" s="67"/>
    </row>
    <row r="173" spans="3:3">
      <c r="C173" s="67"/>
    </row>
    <row r="174" spans="3:3">
      <c r="C174" s="67"/>
    </row>
    <row r="175" spans="3:3">
      <c r="C175" s="67"/>
    </row>
    <row r="176" spans="3:3">
      <c r="C176" s="67"/>
    </row>
    <row r="177" spans="3:3">
      <c r="C177" s="67"/>
    </row>
    <row r="178" spans="3:3">
      <c r="C178" s="67"/>
    </row>
    <row r="179" spans="3:3">
      <c r="C179" s="67"/>
    </row>
    <row r="180" spans="3:3">
      <c r="C180" s="67"/>
    </row>
    <row r="181" spans="3:3">
      <c r="C181" s="67"/>
    </row>
    <row r="182" spans="3:3">
      <c r="C182" s="67"/>
    </row>
    <row r="183" spans="3:3">
      <c r="C183" s="67"/>
    </row>
    <row r="184" spans="3:3">
      <c r="C184" s="67"/>
    </row>
    <row r="185" spans="3:3">
      <c r="C185" s="67"/>
    </row>
    <row r="186" spans="3:3">
      <c r="C186" s="67"/>
    </row>
    <row r="187" spans="3:3">
      <c r="C187" s="67"/>
    </row>
    <row r="188" spans="3:3">
      <c r="C188" s="67"/>
    </row>
    <row r="189" spans="3:3">
      <c r="C189" s="67"/>
    </row>
    <row r="190" spans="3:3">
      <c r="C190" s="67"/>
    </row>
    <row r="191" spans="3:3">
      <c r="C191" s="67"/>
    </row>
    <row r="192" spans="3:3">
      <c r="C192" s="67"/>
    </row>
    <row r="193" spans="3:3">
      <c r="C193" s="67"/>
    </row>
    <row r="194" spans="3:3">
      <c r="C194" s="67"/>
    </row>
    <row r="195" spans="3:3">
      <c r="C195" s="67"/>
    </row>
    <row r="196" spans="3:3">
      <c r="C196" s="67"/>
    </row>
    <row r="197" spans="3:3">
      <c r="C197" s="67"/>
    </row>
    <row r="198" spans="3:3">
      <c r="C198" s="67"/>
    </row>
    <row r="199" spans="3:3">
      <c r="C199" s="67"/>
    </row>
    <row r="200" spans="3:3">
      <c r="C200" s="67"/>
    </row>
    <row r="201" spans="3:3">
      <c r="C201" s="67"/>
    </row>
    <row r="202" spans="3:3">
      <c r="C202" s="67"/>
    </row>
    <row r="203" spans="3:3">
      <c r="C203" s="67"/>
    </row>
    <row r="204" spans="3:3">
      <c r="C204" s="67"/>
    </row>
    <row r="205" spans="3:3">
      <c r="C205" s="67"/>
    </row>
    <row r="206" spans="3:3">
      <c r="C206" s="67"/>
    </row>
    <row r="207" spans="3:3">
      <c r="C207" s="67"/>
    </row>
    <row r="208" spans="3:3">
      <c r="C208" s="67"/>
    </row>
    <row r="209" spans="3:3">
      <c r="C209" s="67"/>
    </row>
    <row r="210" spans="3:3">
      <c r="C210" s="67"/>
    </row>
    <row r="211" spans="3:3">
      <c r="C211" s="67"/>
    </row>
    <row r="212" spans="3:3">
      <c r="C212" s="67"/>
    </row>
    <row r="213" spans="3:3">
      <c r="C213" s="67"/>
    </row>
    <row r="214" spans="3:3">
      <c r="C214" s="67"/>
    </row>
    <row r="215" spans="3:3">
      <c r="C215" s="67"/>
    </row>
    <row r="216" spans="3:3">
      <c r="C216" s="67"/>
    </row>
    <row r="217" spans="3:3">
      <c r="C217" s="67"/>
    </row>
    <row r="218" spans="3:3">
      <c r="C218" s="67"/>
    </row>
    <row r="219" spans="3:3">
      <c r="C219" s="67"/>
    </row>
    <row r="220" spans="3:3">
      <c r="C220" s="67"/>
    </row>
    <row r="221" spans="3:3">
      <c r="C221" s="67"/>
    </row>
    <row r="222" spans="3:3">
      <c r="C222" s="67"/>
    </row>
    <row r="223" spans="3:3">
      <c r="C223" s="67"/>
    </row>
    <row r="224" spans="3:3">
      <c r="C224" s="67"/>
    </row>
    <row r="225" spans="3:3">
      <c r="C225" s="67"/>
    </row>
    <row r="226" spans="3:3">
      <c r="C226" s="67"/>
    </row>
    <row r="227" spans="3:3">
      <c r="C227" s="67"/>
    </row>
    <row r="228" spans="3:3">
      <c r="C228" s="67"/>
    </row>
    <row r="229" spans="3:3">
      <c r="C229" s="67"/>
    </row>
    <row r="230" spans="3:3">
      <c r="C230" s="67"/>
    </row>
    <row r="231" spans="3:3">
      <c r="C231" s="67"/>
    </row>
    <row r="232" spans="3:3">
      <c r="C232" s="67"/>
    </row>
    <row r="233" spans="3:3">
      <c r="C233" s="67"/>
    </row>
    <row r="234" spans="3:3">
      <c r="C234" s="67"/>
    </row>
    <row r="235" spans="3:3">
      <c r="C235" s="67"/>
    </row>
    <row r="236" spans="3:3">
      <c r="C236" s="67"/>
    </row>
    <row r="237" spans="3:3">
      <c r="C237" s="67"/>
    </row>
    <row r="238" spans="3:3">
      <c r="C238" s="67"/>
    </row>
    <row r="239" spans="3:3">
      <c r="C239" s="67"/>
    </row>
    <row r="240" spans="3:3">
      <c r="C240" s="67"/>
    </row>
    <row r="241" spans="3:3">
      <c r="C241" s="67"/>
    </row>
    <row r="242" spans="3:3">
      <c r="C242" s="67"/>
    </row>
    <row r="243" spans="3:3">
      <c r="C243" s="67"/>
    </row>
    <row r="244" spans="3:3">
      <c r="C244" s="67"/>
    </row>
    <row r="245" spans="3:3">
      <c r="C245" s="67"/>
    </row>
    <row r="246" spans="3:3">
      <c r="C246" s="67"/>
    </row>
    <row r="247" spans="3:3">
      <c r="C247" s="67"/>
    </row>
    <row r="248" spans="3:3">
      <c r="C248" s="67"/>
    </row>
    <row r="249" spans="3:3">
      <c r="C249" s="67"/>
    </row>
    <row r="250" spans="3:3">
      <c r="C250" s="67"/>
    </row>
    <row r="251" spans="3:3">
      <c r="C251" s="67"/>
    </row>
    <row r="252" spans="3:3">
      <c r="C252" s="67"/>
    </row>
    <row r="253" spans="3:3">
      <c r="C253" s="67"/>
    </row>
    <row r="254" spans="3:3">
      <c r="C254" s="67"/>
    </row>
    <row r="255" spans="3:3">
      <c r="C255" s="67"/>
    </row>
    <row r="256" spans="3:3">
      <c r="C256" s="67"/>
    </row>
    <row r="257" spans="3:3">
      <c r="C257" s="67"/>
    </row>
    <row r="258" spans="3:3">
      <c r="C258" s="67"/>
    </row>
    <row r="259" spans="3:3">
      <c r="C259" s="67"/>
    </row>
    <row r="260" spans="3:3">
      <c r="C260" s="67"/>
    </row>
    <row r="261" spans="3:3">
      <c r="C261" s="67"/>
    </row>
    <row r="262" spans="3:3">
      <c r="C262" s="67"/>
    </row>
    <row r="263" spans="3:3">
      <c r="C263" s="67"/>
    </row>
    <row r="264" spans="3:3">
      <c r="C264" s="67"/>
    </row>
    <row r="265" spans="3:3">
      <c r="C265" s="67"/>
    </row>
    <row r="266" spans="3:3">
      <c r="C266" s="67"/>
    </row>
    <row r="267" spans="3:3">
      <c r="C267" s="67"/>
    </row>
    <row r="268" spans="3:3">
      <c r="C268" s="67"/>
    </row>
    <row r="269" spans="3:3">
      <c r="C269" s="67"/>
    </row>
    <row r="270" spans="3:3">
      <c r="C270" s="67"/>
    </row>
    <row r="271" spans="3:3">
      <c r="C271" s="67"/>
    </row>
    <row r="272" spans="3:3">
      <c r="C272" s="67"/>
    </row>
    <row r="273" spans="3:3">
      <c r="C273" s="67"/>
    </row>
    <row r="274" spans="3:3">
      <c r="C274" s="67"/>
    </row>
    <row r="275" spans="3:3">
      <c r="C275" s="67"/>
    </row>
    <row r="276" spans="3:3">
      <c r="C276" s="67"/>
    </row>
    <row r="277" spans="3:3">
      <c r="C277" s="67"/>
    </row>
    <row r="278" spans="3:3">
      <c r="C278" s="67"/>
    </row>
    <row r="279" spans="3:3">
      <c r="C279" s="67"/>
    </row>
    <row r="280" spans="3:3">
      <c r="C280" s="67"/>
    </row>
    <row r="281" spans="3:3">
      <c r="C281" s="67"/>
    </row>
    <row r="282" spans="3:3">
      <c r="C282" s="67"/>
    </row>
    <row r="283" spans="3:3">
      <c r="C283" s="67"/>
    </row>
    <row r="284" spans="3:3">
      <c r="C284" s="67"/>
    </row>
    <row r="285" spans="3:3">
      <c r="C285" s="67"/>
    </row>
    <row r="286" spans="3:3">
      <c r="C286" s="67"/>
    </row>
    <row r="287" spans="3:3">
      <c r="C287" s="67"/>
    </row>
    <row r="288" spans="3:3">
      <c r="C288" s="67"/>
    </row>
    <row r="289" spans="3:3">
      <c r="C289" s="67"/>
    </row>
    <row r="290" spans="3:3">
      <c r="C290" s="67"/>
    </row>
    <row r="291" spans="3:3">
      <c r="C291" s="67"/>
    </row>
    <row r="292" spans="3:3">
      <c r="C292" s="67"/>
    </row>
    <row r="293" spans="3:3">
      <c r="C293" s="67"/>
    </row>
    <row r="294" spans="3:3">
      <c r="C294" s="67"/>
    </row>
    <row r="295" spans="3:3">
      <c r="C295" s="67"/>
    </row>
    <row r="296" spans="3:3">
      <c r="C296" s="67"/>
    </row>
    <row r="297" spans="3:3">
      <c r="C297" s="67"/>
    </row>
    <row r="298" spans="3:3">
      <c r="C298" s="67"/>
    </row>
    <row r="299" spans="3:3">
      <c r="C299" s="67"/>
    </row>
    <row r="300" spans="3:3">
      <c r="C300" s="67"/>
    </row>
    <row r="301" spans="3:3">
      <c r="C301" s="67"/>
    </row>
    <row r="302" spans="3:3">
      <c r="C302" s="67"/>
    </row>
    <row r="303" spans="3:3">
      <c r="C303" s="67"/>
    </row>
    <row r="304" spans="3:3">
      <c r="C304" s="67"/>
    </row>
    <row r="305" spans="3:3">
      <c r="C305" s="67"/>
    </row>
    <row r="306" spans="3:3">
      <c r="C306" s="67"/>
    </row>
    <row r="307" spans="3:3">
      <c r="C307" s="67"/>
    </row>
    <row r="308" spans="3:3">
      <c r="C308" s="67"/>
    </row>
    <row r="309" spans="3:3">
      <c r="C309" s="67"/>
    </row>
    <row r="310" spans="3:3">
      <c r="C310" s="67"/>
    </row>
    <row r="311" spans="3:3">
      <c r="C311" s="67"/>
    </row>
    <row r="312" spans="3:3">
      <c r="C312" s="67"/>
    </row>
    <row r="313" spans="3:3">
      <c r="C313" s="67"/>
    </row>
    <row r="314" spans="3:3">
      <c r="C314" s="67"/>
    </row>
    <row r="315" spans="3:3">
      <c r="C315" s="67"/>
    </row>
    <row r="316" spans="3:3">
      <c r="C316" s="67"/>
    </row>
    <row r="317" spans="3:3">
      <c r="C317" s="67"/>
    </row>
    <row r="318" spans="3:3">
      <c r="C318" s="67"/>
    </row>
    <row r="319" spans="3:3">
      <c r="C319" s="67"/>
    </row>
    <row r="320" spans="3:3">
      <c r="C320" s="67"/>
    </row>
    <row r="321" spans="3:3">
      <c r="C321" s="67"/>
    </row>
    <row r="322" spans="3:3">
      <c r="C322" s="67"/>
    </row>
    <row r="323" spans="3:3">
      <c r="C323" s="67"/>
    </row>
    <row r="324" spans="3:3">
      <c r="C324" s="67"/>
    </row>
    <row r="325" spans="3:3">
      <c r="C325" s="67"/>
    </row>
    <row r="326" spans="3:3">
      <c r="C326" s="67"/>
    </row>
    <row r="327" spans="3:3">
      <c r="C327" s="67"/>
    </row>
    <row r="328" spans="3:3">
      <c r="C328" s="67"/>
    </row>
    <row r="329" spans="3:3">
      <c r="C329" s="67"/>
    </row>
    <row r="330" spans="3:3">
      <c r="C330" s="67"/>
    </row>
    <row r="331" spans="3:3">
      <c r="C331" s="67"/>
    </row>
    <row r="332" spans="3:3">
      <c r="C332" s="67"/>
    </row>
    <row r="333" spans="3:3">
      <c r="C333" s="67"/>
    </row>
    <row r="334" spans="3:3">
      <c r="C334" s="67"/>
    </row>
    <row r="335" spans="3:3">
      <c r="C335" s="67"/>
    </row>
    <row r="336" spans="3:3">
      <c r="C336" s="67"/>
    </row>
    <row r="337" spans="3:3">
      <c r="C337" s="67"/>
    </row>
    <row r="338" spans="3:3">
      <c r="C338" s="67"/>
    </row>
    <row r="339" spans="3:3">
      <c r="C339" s="67"/>
    </row>
    <row r="340" spans="3:3">
      <c r="C340" s="67"/>
    </row>
    <row r="341" spans="3:3">
      <c r="C341" s="67"/>
    </row>
    <row r="342" spans="3:3">
      <c r="C342" s="67"/>
    </row>
    <row r="343" spans="3:3">
      <c r="C343" s="67"/>
    </row>
    <row r="344" spans="3:3">
      <c r="C344" s="67"/>
    </row>
    <row r="345" spans="3:3">
      <c r="C345" s="67"/>
    </row>
    <row r="346" spans="3:3">
      <c r="C346" s="67"/>
    </row>
    <row r="347" spans="3:3">
      <c r="C347" s="67"/>
    </row>
    <row r="348" spans="3:3">
      <c r="C348" s="67"/>
    </row>
    <row r="349" spans="3:3">
      <c r="C349" s="67"/>
    </row>
    <row r="350" spans="3:3">
      <c r="C350" s="67"/>
    </row>
    <row r="351" spans="3:3">
      <c r="C351" s="67"/>
    </row>
    <row r="352" spans="3:3">
      <c r="C352" s="67"/>
    </row>
    <row r="353" spans="3:3">
      <c r="C353" s="67"/>
    </row>
    <row r="354" spans="3:3">
      <c r="C354" s="67"/>
    </row>
    <row r="355" spans="3:3">
      <c r="C355" s="67"/>
    </row>
    <row r="356" spans="3:3">
      <c r="C356" s="67"/>
    </row>
    <row r="357" spans="3:3">
      <c r="C357" s="67"/>
    </row>
    <row r="358" spans="3:3">
      <c r="C358" s="67"/>
    </row>
    <row r="359" spans="3:3">
      <c r="C359" s="67"/>
    </row>
    <row r="360" spans="3:3">
      <c r="C360" s="67"/>
    </row>
    <row r="361" spans="3:3">
      <c r="C361" s="67"/>
    </row>
    <row r="362" spans="3:3">
      <c r="C362" s="67"/>
    </row>
    <row r="363" spans="3:3">
      <c r="C363" s="67"/>
    </row>
    <row r="364" spans="3:3">
      <c r="C364" s="67"/>
    </row>
    <row r="365" spans="3:3">
      <c r="C365" s="67"/>
    </row>
    <row r="366" spans="3:3">
      <c r="C366" s="67"/>
    </row>
    <row r="367" spans="3:3">
      <c r="C367" s="67"/>
    </row>
    <row r="368" spans="3:3">
      <c r="C368" s="67"/>
    </row>
    <row r="369" spans="3:3">
      <c r="C369" s="67"/>
    </row>
    <row r="370" spans="3:3">
      <c r="C370" s="67"/>
    </row>
    <row r="371" spans="3:3">
      <c r="C371" s="67"/>
    </row>
    <row r="372" spans="3:3">
      <c r="C372" s="67"/>
    </row>
    <row r="373" spans="3:3">
      <c r="C373" s="67"/>
    </row>
    <row r="374" spans="3:3">
      <c r="C374" s="67"/>
    </row>
    <row r="375" spans="3:3">
      <c r="C375" s="67"/>
    </row>
    <row r="376" spans="3:3">
      <c r="C376" s="67"/>
    </row>
    <row r="377" spans="3:3">
      <c r="C377" s="67"/>
    </row>
    <row r="378" spans="3:3">
      <c r="C378" s="67"/>
    </row>
    <row r="379" spans="3:3">
      <c r="C379" s="67"/>
    </row>
    <row r="380" spans="3:3">
      <c r="C380" s="67"/>
    </row>
    <row r="381" spans="3:3">
      <c r="C381" s="67"/>
    </row>
    <row r="382" spans="3:3">
      <c r="C382" s="67"/>
    </row>
    <row r="383" spans="3:3">
      <c r="C383" s="67"/>
    </row>
    <row r="384" spans="3:3">
      <c r="C384" s="67"/>
    </row>
    <row r="385" spans="3:3">
      <c r="C385" s="67"/>
    </row>
    <row r="386" spans="3:3">
      <c r="C386" s="67"/>
    </row>
    <row r="387" spans="3:3">
      <c r="C387" s="67"/>
    </row>
    <row r="388" spans="3:3">
      <c r="C388" s="67"/>
    </row>
    <row r="389" spans="3:3">
      <c r="C389" s="67"/>
    </row>
    <row r="390" spans="3:3">
      <c r="C390" s="67"/>
    </row>
    <row r="391" spans="3:3">
      <c r="C391" s="67"/>
    </row>
    <row r="392" spans="3:3">
      <c r="C392" s="67"/>
    </row>
    <row r="393" spans="3:3">
      <c r="C393" s="67"/>
    </row>
    <row r="394" spans="3:3">
      <c r="C394" s="67"/>
    </row>
    <row r="395" spans="3:3">
      <c r="C395" s="67"/>
    </row>
    <row r="396" spans="3:3">
      <c r="C396" s="67"/>
    </row>
    <row r="397" spans="3:3">
      <c r="C397" s="67"/>
    </row>
    <row r="398" spans="3:3">
      <c r="C398" s="67"/>
    </row>
    <row r="399" spans="3:3">
      <c r="C399" s="67"/>
    </row>
    <row r="400" spans="3:3">
      <c r="C400" s="67"/>
    </row>
    <row r="401" spans="3:3">
      <c r="C401" s="67"/>
    </row>
    <row r="402" spans="3:3">
      <c r="C402" s="67"/>
    </row>
    <row r="403" spans="3:3">
      <c r="C403" s="67"/>
    </row>
    <row r="404" spans="3:3">
      <c r="C404" s="67"/>
    </row>
    <row r="405" spans="3:3">
      <c r="C405" s="67"/>
    </row>
    <row r="406" spans="3:3">
      <c r="C406" s="67"/>
    </row>
    <row r="407" spans="3:3">
      <c r="C407" s="67"/>
    </row>
    <row r="408" spans="3:3">
      <c r="C408" s="67"/>
    </row>
    <row r="409" spans="3:3">
      <c r="C409" s="67"/>
    </row>
    <row r="410" spans="3:3">
      <c r="C410" s="67"/>
    </row>
    <row r="411" spans="3:3">
      <c r="C411" s="67"/>
    </row>
    <row r="412" spans="3:3">
      <c r="C412" s="67"/>
    </row>
    <row r="413" spans="3:3">
      <c r="C413" s="67"/>
    </row>
    <row r="414" spans="3:3">
      <c r="C414" s="67"/>
    </row>
    <row r="415" spans="3:3">
      <c r="C415" s="67"/>
    </row>
    <row r="416" spans="3:3">
      <c r="C416" s="67"/>
    </row>
    <row r="417" spans="3:3">
      <c r="C417" s="67"/>
    </row>
    <row r="418" spans="3:3">
      <c r="C418" s="67"/>
    </row>
    <row r="419" spans="3:3">
      <c r="C419" s="67"/>
    </row>
    <row r="420" spans="3:3">
      <c r="C420" s="67"/>
    </row>
    <row r="421" spans="3:3">
      <c r="C421" s="67"/>
    </row>
    <row r="422" spans="3:3">
      <c r="C422" s="67"/>
    </row>
    <row r="423" spans="3:3">
      <c r="C423" s="67"/>
    </row>
    <row r="424" spans="3:3">
      <c r="C424" s="67"/>
    </row>
    <row r="425" spans="3:3">
      <c r="C425" s="67"/>
    </row>
    <row r="426" spans="3:3">
      <c r="C426" s="67"/>
    </row>
    <row r="427" spans="3:3">
      <c r="C427" s="67"/>
    </row>
    <row r="428" spans="3:3">
      <c r="C428" s="67"/>
    </row>
    <row r="429" spans="3:3">
      <c r="C429" s="67"/>
    </row>
    <row r="430" spans="3:3">
      <c r="C430" s="67"/>
    </row>
    <row r="431" spans="3:3">
      <c r="C431" s="67"/>
    </row>
    <row r="432" spans="3:3">
      <c r="C432" s="67"/>
    </row>
    <row r="433" spans="3:3">
      <c r="C433" s="67"/>
    </row>
    <row r="434" spans="3:3">
      <c r="C434" s="67"/>
    </row>
    <row r="435" spans="3:3">
      <c r="C435" s="67"/>
    </row>
    <row r="436" spans="3:3">
      <c r="C436" s="67"/>
    </row>
    <row r="437" spans="3:3">
      <c r="C437" s="67"/>
    </row>
    <row r="438" spans="3:3">
      <c r="C438" s="67"/>
    </row>
    <row r="439" spans="3:3">
      <c r="C439" s="67"/>
    </row>
    <row r="440" spans="3:3">
      <c r="C440" s="67"/>
    </row>
    <row r="441" spans="3:3">
      <c r="C441" s="67"/>
    </row>
    <row r="442" spans="3:3">
      <c r="C442" s="67"/>
    </row>
    <row r="443" spans="3:3">
      <c r="C443" s="67"/>
    </row>
    <row r="444" spans="3:3">
      <c r="C444" s="67"/>
    </row>
    <row r="445" spans="3:3">
      <c r="C445" s="67"/>
    </row>
    <row r="446" spans="3:3">
      <c r="C446" s="67"/>
    </row>
    <row r="447" spans="3:3">
      <c r="C447" s="67"/>
    </row>
    <row r="448" spans="3:3">
      <c r="C448" s="67"/>
    </row>
    <row r="449" spans="3:3">
      <c r="C449" s="67"/>
    </row>
    <row r="450" spans="3:3">
      <c r="C450" s="67"/>
    </row>
    <row r="451" spans="3:3">
      <c r="C451" s="67"/>
    </row>
    <row r="452" spans="3:3">
      <c r="C452" s="67"/>
    </row>
    <row r="453" spans="3:3">
      <c r="C453" s="67"/>
    </row>
    <row r="454" spans="3:3">
      <c r="C454" s="67"/>
    </row>
    <row r="455" spans="3:3">
      <c r="C455" s="67"/>
    </row>
    <row r="456" spans="3:3">
      <c r="C456" s="67"/>
    </row>
    <row r="457" spans="3:3">
      <c r="C457" s="67"/>
    </row>
    <row r="458" spans="3:3">
      <c r="C458" s="67"/>
    </row>
    <row r="459" spans="3:3">
      <c r="C459" s="67"/>
    </row>
    <row r="460" spans="3:3">
      <c r="C460" s="67"/>
    </row>
    <row r="461" spans="3:3">
      <c r="C461" s="67"/>
    </row>
    <row r="462" spans="3:3">
      <c r="C462" s="67"/>
    </row>
    <row r="463" spans="3:3">
      <c r="C463" s="67"/>
    </row>
    <row r="464" spans="3:3">
      <c r="C464" s="67"/>
    </row>
    <row r="465" spans="3:3">
      <c r="C465" s="67"/>
    </row>
    <row r="466" spans="3:3">
      <c r="C466" s="67"/>
    </row>
    <row r="467" spans="3:3">
      <c r="C467" s="67"/>
    </row>
    <row r="468" spans="3:3">
      <c r="C468" s="67"/>
    </row>
    <row r="469" spans="3:3">
      <c r="C469" s="67"/>
    </row>
    <row r="470" spans="3:3">
      <c r="C470" s="67"/>
    </row>
    <row r="471" spans="3:3">
      <c r="C471" s="67"/>
    </row>
    <row r="472" spans="3:3">
      <c r="C472" s="67"/>
    </row>
    <row r="473" spans="3:3">
      <c r="C473" s="67"/>
    </row>
    <row r="474" spans="3:3">
      <c r="C474" s="67"/>
    </row>
    <row r="475" spans="3:3">
      <c r="C475" s="67"/>
    </row>
    <row r="476" spans="3:3">
      <c r="C476" s="67"/>
    </row>
    <row r="477" spans="3:3">
      <c r="C477" s="67"/>
    </row>
    <row r="478" spans="3:3">
      <c r="C478" s="67"/>
    </row>
    <row r="479" spans="3:3">
      <c r="C479" s="67"/>
    </row>
    <row r="480" spans="3:3">
      <c r="C480" s="67"/>
    </row>
    <row r="481" spans="3:3">
      <c r="C481" s="67"/>
    </row>
    <row r="482" spans="3:3">
      <c r="C482" s="67"/>
    </row>
    <row r="483" spans="3:3">
      <c r="C483" s="67"/>
    </row>
    <row r="484" spans="3:3">
      <c r="C484" s="67"/>
    </row>
    <row r="485" spans="3:3">
      <c r="C485" s="67"/>
    </row>
    <row r="486" spans="3:3">
      <c r="C486" s="67"/>
    </row>
    <row r="487" spans="3:3">
      <c r="C487" s="67"/>
    </row>
    <row r="488" spans="3:3">
      <c r="C488" s="67"/>
    </row>
    <row r="489" spans="3:3">
      <c r="C489" s="67"/>
    </row>
    <row r="490" spans="3:3">
      <c r="C490" s="67"/>
    </row>
    <row r="491" spans="3:3">
      <c r="C491" s="67"/>
    </row>
    <row r="492" spans="3:3">
      <c r="C492" s="67"/>
    </row>
    <row r="493" spans="3:3">
      <c r="C493" s="67"/>
    </row>
    <row r="494" spans="3:3">
      <c r="C494" s="67"/>
    </row>
    <row r="495" spans="3:3">
      <c r="C495" s="67"/>
    </row>
    <row r="496" spans="3:3">
      <c r="C496" s="67"/>
    </row>
    <row r="497" spans="3:3">
      <c r="C497" s="67"/>
    </row>
    <row r="498" spans="3:3">
      <c r="C498" s="67"/>
    </row>
    <row r="499" spans="3:3">
      <c r="C499" s="67"/>
    </row>
    <row r="500" spans="3:3">
      <c r="C500" s="67"/>
    </row>
    <row r="501" spans="3:3">
      <c r="C501" s="67"/>
    </row>
    <row r="502" spans="3:3">
      <c r="C502" s="67"/>
    </row>
    <row r="503" spans="3:3">
      <c r="C503" s="67"/>
    </row>
    <row r="504" spans="3:3">
      <c r="C504" s="67"/>
    </row>
    <row r="505" spans="3:3">
      <c r="C505" s="67"/>
    </row>
    <row r="506" spans="3:3">
      <c r="C506" s="67"/>
    </row>
    <row r="507" spans="3:3">
      <c r="C507" s="67"/>
    </row>
    <row r="508" spans="3:3">
      <c r="C508" s="67"/>
    </row>
    <row r="509" spans="3:3">
      <c r="C509" s="67"/>
    </row>
    <row r="510" spans="3:3">
      <c r="C510" s="67"/>
    </row>
    <row r="511" spans="3:3">
      <c r="C511" s="67"/>
    </row>
    <row r="512" spans="3:3">
      <c r="C512" s="67"/>
    </row>
    <row r="513" spans="3:3">
      <c r="C513" s="67"/>
    </row>
    <row r="514" spans="3:3">
      <c r="C514" s="67"/>
    </row>
    <row r="515" spans="3:3">
      <c r="C515" s="67"/>
    </row>
    <row r="516" spans="3:3">
      <c r="C516" s="67"/>
    </row>
    <row r="517" spans="3:3">
      <c r="C517" s="67"/>
    </row>
    <row r="518" spans="3:3">
      <c r="C518" s="67"/>
    </row>
    <row r="519" spans="3:3">
      <c r="C519" s="67"/>
    </row>
    <row r="520" spans="3:3">
      <c r="C520" s="67"/>
    </row>
    <row r="521" spans="3:3">
      <c r="C521" s="67"/>
    </row>
    <row r="522" spans="3:3">
      <c r="C522" s="67"/>
    </row>
    <row r="523" spans="3:3">
      <c r="C523" s="67"/>
    </row>
    <row r="524" spans="3:3">
      <c r="C524" s="67"/>
    </row>
    <row r="525" spans="3:3">
      <c r="C525" s="67"/>
    </row>
    <row r="526" spans="3:3">
      <c r="C526" s="67"/>
    </row>
    <row r="527" spans="3:3">
      <c r="C527" s="67"/>
    </row>
    <row r="528" spans="3:3">
      <c r="C528" s="67"/>
    </row>
    <row r="529" spans="3:3">
      <c r="C529" s="67"/>
    </row>
    <row r="530" spans="3:3">
      <c r="C530" s="67"/>
    </row>
    <row r="531" spans="3:3">
      <c r="C531" s="67"/>
    </row>
    <row r="532" spans="3:3">
      <c r="C532" s="67"/>
    </row>
    <row r="533" spans="3:3">
      <c r="C533" s="67"/>
    </row>
    <row r="534" spans="3:3">
      <c r="C534" s="67"/>
    </row>
    <row r="535" spans="3:3">
      <c r="C535" s="67"/>
    </row>
    <row r="536" spans="3:3">
      <c r="C536" s="67"/>
    </row>
    <row r="537" spans="3:3">
      <c r="C537" s="67"/>
    </row>
    <row r="538" spans="3:3">
      <c r="C538" s="67"/>
    </row>
    <row r="539" spans="3:3">
      <c r="C539" s="67"/>
    </row>
    <row r="540" spans="3:3">
      <c r="C540" s="67"/>
    </row>
    <row r="541" spans="3:3">
      <c r="C541" s="67"/>
    </row>
    <row r="542" spans="3:3">
      <c r="C542" s="67"/>
    </row>
    <row r="543" spans="3:3">
      <c r="C543" s="67"/>
    </row>
    <row r="544" spans="3:3">
      <c r="C544" s="67"/>
    </row>
  </sheetData>
  <mergeCells count="4">
    <mergeCell ref="B2:C2"/>
    <mergeCell ref="B3:C3"/>
    <mergeCell ref="B1:C1"/>
    <mergeCell ref="B5:C5"/>
  </mergeCells>
  <printOptions horizontalCentered="1"/>
  <pageMargins left="0.7" right="0.7" top="0.75" bottom="0.75" header="0.3" footer="0.3"/>
  <pageSetup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B1:E177"/>
  <sheetViews>
    <sheetView view="pageBreakPreview" topLeftCell="A151" zoomScale="120" zoomScaleNormal="100" zoomScaleSheetLayoutView="120" workbookViewId="0">
      <selection activeCell="B5" sqref="B5:C167"/>
    </sheetView>
  </sheetViews>
  <sheetFormatPr defaultRowHeight="12.75"/>
  <cols>
    <col min="1" max="1" width="9.140625" style="59"/>
    <col min="2" max="2" width="63.5703125" style="59" customWidth="1"/>
    <col min="3" max="3" width="41.140625" style="181" customWidth="1"/>
    <col min="4" max="4" width="20.42578125" style="59" customWidth="1"/>
    <col min="5" max="16384" width="9.140625" style="59"/>
  </cols>
  <sheetData>
    <row r="1" spans="2:5" ht="15.75">
      <c r="B1" s="243" t="s">
        <v>130</v>
      </c>
      <c r="C1" s="243"/>
    </row>
    <row r="2" spans="2:5" ht="87" customHeight="1">
      <c r="B2" s="217" t="s">
        <v>169</v>
      </c>
      <c r="C2" s="217"/>
      <c r="D2" s="66"/>
      <c r="E2" s="66"/>
    </row>
    <row r="3" spans="2:5" ht="13.5" thickBot="1">
      <c r="B3" s="267" t="s">
        <v>28</v>
      </c>
      <c r="C3" s="267"/>
    </row>
    <row r="4" spans="2:5" s="63" customFormat="1">
      <c r="B4" s="26" t="s">
        <v>51</v>
      </c>
      <c r="C4" s="179" t="s">
        <v>52</v>
      </c>
    </row>
    <row r="5" spans="2:5" s="177" customFormat="1" ht="15.75">
      <c r="B5" s="194"/>
      <c r="C5" s="195"/>
    </row>
    <row r="6" spans="2:5" s="177" customFormat="1" ht="15.75">
      <c r="B6" s="194"/>
      <c r="C6" s="195"/>
    </row>
    <row r="7" spans="2:5" s="177" customFormat="1" ht="15.75">
      <c r="B7" s="194"/>
      <c r="C7" s="195"/>
    </row>
    <row r="8" spans="2:5" s="177" customFormat="1" ht="15.75">
      <c r="B8" s="194"/>
      <c r="C8" s="195"/>
    </row>
    <row r="9" spans="2:5" s="177" customFormat="1" ht="15.75">
      <c r="B9" s="194"/>
      <c r="C9" s="195"/>
    </row>
    <row r="10" spans="2:5" s="177" customFormat="1" ht="15.75">
      <c r="B10" s="194"/>
      <c r="C10" s="195"/>
    </row>
    <row r="11" spans="2:5" s="177" customFormat="1" ht="15.75">
      <c r="B11" s="194"/>
      <c r="C11" s="195"/>
    </row>
    <row r="12" spans="2:5" s="177" customFormat="1" ht="15.75">
      <c r="B12" s="194"/>
      <c r="C12" s="195"/>
    </row>
    <row r="13" spans="2:5" s="177" customFormat="1" ht="15.75">
      <c r="B13" s="194"/>
      <c r="C13" s="195"/>
    </row>
    <row r="14" spans="2:5" s="177" customFormat="1" ht="15.75">
      <c r="B14" s="194"/>
      <c r="C14" s="195"/>
    </row>
    <row r="15" spans="2:5" s="177" customFormat="1" ht="15.75">
      <c r="B15" s="194"/>
      <c r="C15" s="195"/>
    </row>
    <row r="16" spans="2:5" s="177" customFormat="1" ht="15.75">
      <c r="B16" s="194"/>
      <c r="C16" s="195"/>
    </row>
    <row r="17" spans="2:3" s="177" customFormat="1" ht="15.75">
      <c r="B17" s="194"/>
      <c r="C17" s="195"/>
    </row>
    <row r="18" spans="2:3" s="177" customFormat="1" ht="15.75">
      <c r="B18" s="194"/>
      <c r="C18" s="195"/>
    </row>
    <row r="19" spans="2:3" s="177" customFormat="1" ht="15.75">
      <c r="B19" s="194"/>
      <c r="C19" s="195"/>
    </row>
    <row r="20" spans="2:3" s="177" customFormat="1" ht="15.75">
      <c r="B20" s="194"/>
      <c r="C20" s="195"/>
    </row>
    <row r="21" spans="2:3" s="177" customFormat="1" ht="15.75">
      <c r="B21" s="194"/>
      <c r="C21" s="195"/>
    </row>
    <row r="22" spans="2:3" s="177" customFormat="1" ht="15.75">
      <c r="B22" s="194"/>
      <c r="C22" s="195"/>
    </row>
    <row r="23" spans="2:3" s="177" customFormat="1" ht="15.75">
      <c r="B23" s="194"/>
      <c r="C23" s="195"/>
    </row>
    <row r="24" spans="2:3" s="177" customFormat="1" ht="15.75">
      <c r="B24" s="194"/>
      <c r="C24" s="195"/>
    </row>
    <row r="25" spans="2:3" s="177" customFormat="1" ht="15.75">
      <c r="B25" s="194"/>
      <c r="C25" s="195"/>
    </row>
    <row r="26" spans="2:3" s="177" customFormat="1" ht="15.75">
      <c r="B26" s="194"/>
      <c r="C26" s="195"/>
    </row>
    <row r="27" spans="2:3" s="177" customFormat="1" ht="15.75">
      <c r="B27" s="194"/>
      <c r="C27" s="195"/>
    </row>
    <row r="28" spans="2:3" s="177" customFormat="1" ht="15.75">
      <c r="B28" s="194"/>
      <c r="C28" s="195"/>
    </row>
    <row r="29" spans="2:3" s="177" customFormat="1" ht="15.75">
      <c r="B29" s="194"/>
      <c r="C29" s="195"/>
    </row>
    <row r="30" spans="2:3" s="177" customFormat="1" ht="15.75">
      <c r="B30" s="194"/>
      <c r="C30" s="195"/>
    </row>
    <row r="31" spans="2:3" s="177" customFormat="1" ht="15.75">
      <c r="B31" s="194"/>
      <c r="C31" s="195"/>
    </row>
    <row r="32" spans="2:3" s="177" customFormat="1" ht="15.75">
      <c r="B32" s="194"/>
      <c r="C32" s="195"/>
    </row>
    <row r="33" spans="2:3" s="177" customFormat="1" ht="15.75">
      <c r="B33" s="194"/>
      <c r="C33" s="195"/>
    </row>
    <row r="34" spans="2:3" s="177" customFormat="1" ht="15.75">
      <c r="B34" s="194"/>
      <c r="C34" s="195"/>
    </row>
    <row r="35" spans="2:3" s="177" customFormat="1" ht="15.75">
      <c r="B35" s="194"/>
      <c r="C35" s="195"/>
    </row>
    <row r="36" spans="2:3" s="177" customFormat="1" ht="15.75">
      <c r="B36" s="194"/>
      <c r="C36" s="195"/>
    </row>
    <row r="37" spans="2:3" s="177" customFormat="1" ht="15.75">
      <c r="B37" s="194"/>
      <c r="C37" s="195"/>
    </row>
    <row r="38" spans="2:3" s="177" customFormat="1" ht="15.75">
      <c r="B38" s="194"/>
      <c r="C38" s="195"/>
    </row>
    <row r="39" spans="2:3" s="177" customFormat="1" ht="15.75">
      <c r="B39" s="194"/>
      <c r="C39" s="195"/>
    </row>
    <row r="40" spans="2:3" s="177" customFormat="1" ht="15.75">
      <c r="B40" s="194"/>
      <c r="C40" s="195"/>
    </row>
    <row r="41" spans="2:3" s="177" customFormat="1" ht="15.75">
      <c r="B41" s="194"/>
      <c r="C41" s="195"/>
    </row>
    <row r="42" spans="2:3" s="177" customFormat="1" ht="15.75">
      <c r="B42" s="194"/>
      <c r="C42" s="195"/>
    </row>
    <row r="43" spans="2:3" s="177" customFormat="1" ht="15.75">
      <c r="B43" s="194"/>
      <c r="C43" s="195"/>
    </row>
    <row r="44" spans="2:3" s="177" customFormat="1" ht="15.75">
      <c r="B44" s="194"/>
      <c r="C44" s="195"/>
    </row>
    <row r="45" spans="2:3" s="177" customFormat="1" ht="15.75">
      <c r="B45" s="194"/>
      <c r="C45" s="195"/>
    </row>
    <row r="46" spans="2:3" s="177" customFormat="1" ht="15.75">
      <c r="B46" s="194"/>
      <c r="C46" s="195"/>
    </row>
    <row r="47" spans="2:3" s="177" customFormat="1" ht="15.75">
      <c r="B47" s="194"/>
      <c r="C47" s="195"/>
    </row>
    <row r="48" spans="2:3" s="177" customFormat="1" ht="15.75">
      <c r="B48" s="194"/>
      <c r="C48" s="195"/>
    </row>
    <row r="49" spans="2:3" s="177" customFormat="1" ht="15.75">
      <c r="B49" s="194"/>
      <c r="C49" s="195"/>
    </row>
    <row r="50" spans="2:3" s="177" customFormat="1" ht="15.75">
      <c r="B50" s="194"/>
      <c r="C50" s="195"/>
    </row>
    <row r="51" spans="2:3" s="177" customFormat="1" ht="15.75">
      <c r="B51" s="194"/>
      <c r="C51" s="195"/>
    </row>
    <row r="52" spans="2:3" s="177" customFormat="1" ht="15.75">
      <c r="B52" s="194"/>
      <c r="C52" s="195"/>
    </row>
    <row r="53" spans="2:3" s="177" customFormat="1" ht="15.75">
      <c r="B53" s="194"/>
      <c r="C53" s="195"/>
    </row>
    <row r="54" spans="2:3" s="177" customFormat="1" ht="15.75">
      <c r="B54" s="194"/>
      <c r="C54" s="195"/>
    </row>
    <row r="55" spans="2:3" s="177" customFormat="1" ht="15.75">
      <c r="B55" s="194"/>
      <c r="C55" s="195"/>
    </row>
    <row r="56" spans="2:3" s="177" customFormat="1" ht="15.75">
      <c r="B56" s="194"/>
      <c r="C56" s="195"/>
    </row>
    <row r="57" spans="2:3" s="177" customFormat="1" ht="15.75">
      <c r="B57" s="194"/>
      <c r="C57" s="195"/>
    </row>
    <row r="58" spans="2:3" s="177" customFormat="1" ht="15.75">
      <c r="B58" s="194"/>
      <c r="C58" s="195"/>
    </row>
    <row r="59" spans="2:3" s="177" customFormat="1" ht="15.75">
      <c r="B59" s="194"/>
      <c r="C59" s="195"/>
    </row>
    <row r="60" spans="2:3" s="177" customFormat="1" ht="15.75">
      <c r="B60" s="194"/>
      <c r="C60" s="195"/>
    </row>
    <row r="61" spans="2:3" s="177" customFormat="1" ht="15.75">
      <c r="B61" s="194"/>
      <c r="C61" s="195"/>
    </row>
    <row r="62" spans="2:3" s="177" customFormat="1" ht="15.75">
      <c r="B62" s="194"/>
      <c r="C62" s="195"/>
    </row>
    <row r="63" spans="2:3" s="177" customFormat="1" ht="15.75">
      <c r="B63" s="194"/>
      <c r="C63" s="195"/>
    </row>
    <row r="64" spans="2:3" s="177" customFormat="1" ht="15.75">
      <c r="B64" s="194"/>
      <c r="C64" s="195"/>
    </row>
    <row r="65" spans="2:3" s="177" customFormat="1" ht="15.75">
      <c r="B65" s="194"/>
      <c r="C65" s="195"/>
    </row>
    <row r="66" spans="2:3" s="177" customFormat="1" ht="15.75">
      <c r="B66" s="194"/>
      <c r="C66" s="195"/>
    </row>
    <row r="67" spans="2:3" s="177" customFormat="1" ht="15.75">
      <c r="B67" s="194"/>
      <c r="C67" s="195"/>
    </row>
    <row r="68" spans="2:3" s="177" customFormat="1" ht="15.75">
      <c r="B68" s="194"/>
      <c r="C68" s="195"/>
    </row>
    <row r="69" spans="2:3" s="177" customFormat="1" ht="15.75">
      <c r="B69" s="194"/>
      <c r="C69" s="195"/>
    </row>
    <row r="70" spans="2:3" s="177" customFormat="1" ht="15.75">
      <c r="B70" s="194"/>
      <c r="C70" s="195"/>
    </row>
    <row r="71" spans="2:3" s="177" customFormat="1" ht="15.75">
      <c r="B71" s="194"/>
      <c r="C71" s="195"/>
    </row>
    <row r="72" spans="2:3" s="177" customFormat="1" ht="15.75">
      <c r="B72" s="194"/>
      <c r="C72" s="195"/>
    </row>
    <row r="73" spans="2:3" s="177" customFormat="1" ht="15.75">
      <c r="B73" s="194"/>
      <c r="C73" s="195"/>
    </row>
    <row r="74" spans="2:3" s="177" customFormat="1" ht="15.75">
      <c r="B74" s="194"/>
      <c r="C74" s="195"/>
    </row>
    <row r="75" spans="2:3" s="177" customFormat="1" ht="15.75">
      <c r="B75" s="194"/>
      <c r="C75" s="195"/>
    </row>
    <row r="76" spans="2:3" s="177" customFormat="1" ht="15.75">
      <c r="B76" s="194"/>
      <c r="C76" s="195"/>
    </row>
    <row r="77" spans="2:3" s="177" customFormat="1" ht="15.75">
      <c r="B77" s="194"/>
      <c r="C77" s="195"/>
    </row>
    <row r="78" spans="2:3" s="177" customFormat="1" ht="15.75">
      <c r="B78" s="194"/>
      <c r="C78" s="195"/>
    </row>
    <row r="79" spans="2:3" s="177" customFormat="1" ht="15.75">
      <c r="B79" s="194"/>
      <c r="C79" s="195"/>
    </row>
    <row r="80" spans="2:3" s="177" customFormat="1" ht="15.75">
      <c r="B80" s="194"/>
      <c r="C80" s="195"/>
    </row>
    <row r="81" spans="2:3" s="177" customFormat="1" ht="15.75">
      <c r="B81" s="194"/>
      <c r="C81" s="195"/>
    </row>
    <row r="82" spans="2:3" s="177" customFormat="1" ht="15.75">
      <c r="B82" s="194"/>
      <c r="C82" s="195"/>
    </row>
    <row r="83" spans="2:3" s="177" customFormat="1" ht="15.75">
      <c r="B83" s="194"/>
      <c r="C83" s="195"/>
    </row>
    <row r="84" spans="2:3" s="177" customFormat="1" ht="15.75">
      <c r="B84" s="194"/>
      <c r="C84" s="195"/>
    </row>
    <row r="85" spans="2:3" s="177" customFormat="1" ht="15.75">
      <c r="B85" s="194"/>
      <c r="C85" s="195"/>
    </row>
    <row r="86" spans="2:3" s="177" customFormat="1" ht="15.75">
      <c r="B86" s="194"/>
      <c r="C86" s="195"/>
    </row>
    <row r="87" spans="2:3" s="177" customFormat="1" ht="15.75">
      <c r="B87" s="194"/>
      <c r="C87" s="195"/>
    </row>
    <row r="88" spans="2:3" s="177" customFormat="1" ht="15.75">
      <c r="B88" s="194"/>
      <c r="C88" s="195"/>
    </row>
    <row r="89" spans="2:3" s="177" customFormat="1" ht="15.75">
      <c r="B89" s="194"/>
      <c r="C89" s="195"/>
    </row>
    <row r="90" spans="2:3" s="177" customFormat="1" ht="15.75">
      <c r="B90" s="194"/>
      <c r="C90" s="195"/>
    </row>
    <row r="91" spans="2:3" s="177" customFormat="1" ht="15.75">
      <c r="B91" s="194"/>
      <c r="C91" s="195"/>
    </row>
    <row r="92" spans="2:3" s="177" customFormat="1" ht="15.75">
      <c r="B92" s="194"/>
      <c r="C92" s="195"/>
    </row>
    <row r="93" spans="2:3" s="177" customFormat="1" ht="15.75">
      <c r="B93" s="194"/>
      <c r="C93" s="195"/>
    </row>
    <row r="94" spans="2:3" s="177" customFormat="1" ht="15.75">
      <c r="B94" s="194"/>
      <c r="C94" s="195"/>
    </row>
    <row r="95" spans="2:3" s="177" customFormat="1" ht="15.75">
      <c r="B95" s="194"/>
      <c r="C95" s="195"/>
    </row>
    <row r="96" spans="2:3" s="177" customFormat="1" ht="15.75">
      <c r="B96" s="194"/>
      <c r="C96" s="195"/>
    </row>
    <row r="97" spans="2:3" s="177" customFormat="1" ht="15.75">
      <c r="B97" s="194"/>
      <c r="C97" s="195"/>
    </row>
    <row r="98" spans="2:3" s="177" customFormat="1" ht="15.75">
      <c r="B98" s="194"/>
      <c r="C98" s="195"/>
    </row>
    <row r="99" spans="2:3" s="177" customFormat="1" ht="15.75">
      <c r="B99" s="194"/>
      <c r="C99" s="195"/>
    </row>
    <row r="100" spans="2:3" s="177" customFormat="1" ht="15.75">
      <c r="B100" s="194"/>
      <c r="C100" s="195"/>
    </row>
    <row r="101" spans="2:3" s="177" customFormat="1" ht="15.75">
      <c r="B101" s="194"/>
      <c r="C101" s="195"/>
    </row>
    <row r="102" spans="2:3" s="177" customFormat="1" ht="15.75">
      <c r="B102" s="194"/>
      <c r="C102" s="195"/>
    </row>
    <row r="103" spans="2:3" s="177" customFormat="1" ht="15.75">
      <c r="B103" s="194"/>
      <c r="C103" s="195"/>
    </row>
    <row r="104" spans="2:3" s="177" customFormat="1" ht="15.75">
      <c r="B104" s="194"/>
      <c r="C104" s="195"/>
    </row>
    <row r="105" spans="2:3" s="177" customFormat="1" ht="15.75">
      <c r="B105" s="194"/>
      <c r="C105" s="195"/>
    </row>
    <row r="106" spans="2:3" s="177" customFormat="1" ht="15.75">
      <c r="B106" s="194"/>
      <c r="C106" s="195"/>
    </row>
    <row r="107" spans="2:3" s="177" customFormat="1" ht="15.75">
      <c r="B107" s="194"/>
      <c r="C107" s="195"/>
    </row>
    <row r="108" spans="2:3" s="177" customFormat="1" ht="15.75">
      <c r="B108" s="194"/>
      <c r="C108" s="195"/>
    </row>
    <row r="109" spans="2:3" s="177" customFormat="1" ht="15.75">
      <c r="B109" s="194"/>
      <c r="C109" s="195"/>
    </row>
    <row r="110" spans="2:3" s="177" customFormat="1" ht="15.75">
      <c r="B110" s="194"/>
      <c r="C110" s="195"/>
    </row>
    <row r="111" spans="2:3" s="177" customFormat="1" ht="15.75">
      <c r="B111" s="194"/>
      <c r="C111" s="195"/>
    </row>
    <row r="112" spans="2:3" s="177" customFormat="1" ht="15.75">
      <c r="B112" s="194"/>
      <c r="C112" s="195"/>
    </row>
    <row r="113" spans="2:3" s="177" customFormat="1" ht="15.75">
      <c r="B113" s="194"/>
      <c r="C113" s="195"/>
    </row>
    <row r="114" spans="2:3" s="177" customFormat="1" ht="15.75">
      <c r="B114" s="194"/>
      <c r="C114" s="195"/>
    </row>
    <row r="115" spans="2:3" s="177" customFormat="1" ht="15.75">
      <c r="B115" s="194"/>
      <c r="C115" s="195"/>
    </row>
    <row r="116" spans="2:3" s="177" customFormat="1" ht="15.75">
      <c r="B116" s="194"/>
      <c r="C116" s="195"/>
    </row>
    <row r="117" spans="2:3" s="177" customFormat="1" ht="15.75">
      <c r="B117" s="194"/>
      <c r="C117" s="195"/>
    </row>
    <row r="118" spans="2:3" s="177" customFormat="1" ht="15.75">
      <c r="B118" s="194"/>
      <c r="C118" s="195"/>
    </row>
    <row r="119" spans="2:3" s="177" customFormat="1" ht="15.75">
      <c r="B119" s="194"/>
      <c r="C119" s="195"/>
    </row>
    <row r="120" spans="2:3" s="177" customFormat="1" ht="15.75">
      <c r="B120" s="194"/>
      <c r="C120" s="195"/>
    </row>
    <row r="121" spans="2:3" s="177" customFormat="1" ht="15.75">
      <c r="B121" s="194"/>
      <c r="C121" s="195"/>
    </row>
    <row r="122" spans="2:3" s="177" customFormat="1" ht="15.75">
      <c r="B122" s="194"/>
      <c r="C122" s="195"/>
    </row>
    <row r="123" spans="2:3" s="177" customFormat="1" ht="15.75">
      <c r="B123" s="194"/>
      <c r="C123" s="195"/>
    </row>
    <row r="124" spans="2:3" s="177" customFormat="1" ht="15.75">
      <c r="B124" s="194"/>
      <c r="C124" s="195"/>
    </row>
    <row r="125" spans="2:3" s="177" customFormat="1" ht="15.75">
      <c r="B125" s="194"/>
      <c r="C125" s="195"/>
    </row>
    <row r="126" spans="2:3" s="177" customFormat="1" ht="15.75">
      <c r="B126" s="194"/>
      <c r="C126" s="195"/>
    </row>
    <row r="127" spans="2:3" s="177" customFormat="1" ht="15.75">
      <c r="B127" s="194"/>
      <c r="C127" s="195"/>
    </row>
    <row r="128" spans="2:3" s="177" customFormat="1" ht="15.75">
      <c r="B128" s="194"/>
      <c r="C128" s="195"/>
    </row>
    <row r="129" spans="2:3" s="177" customFormat="1" ht="15.75">
      <c r="B129" s="194"/>
      <c r="C129" s="195"/>
    </row>
    <row r="130" spans="2:3" s="177" customFormat="1" ht="15.75">
      <c r="B130" s="194"/>
      <c r="C130" s="195"/>
    </row>
    <row r="131" spans="2:3" s="177" customFormat="1" ht="15.75">
      <c r="B131" s="194"/>
      <c r="C131" s="195"/>
    </row>
    <row r="132" spans="2:3" s="177" customFormat="1" ht="15.75">
      <c r="B132" s="194"/>
      <c r="C132" s="195"/>
    </row>
    <row r="133" spans="2:3" s="177" customFormat="1" ht="15.75">
      <c r="B133" s="194"/>
      <c r="C133" s="195"/>
    </row>
    <row r="134" spans="2:3" s="177" customFormat="1" ht="15.75">
      <c r="B134" s="194"/>
      <c r="C134" s="195"/>
    </row>
    <row r="135" spans="2:3" s="177" customFormat="1" ht="15.75">
      <c r="B135" s="194"/>
      <c r="C135" s="195"/>
    </row>
    <row r="136" spans="2:3" s="177" customFormat="1" ht="15.75">
      <c r="B136" s="194"/>
      <c r="C136" s="195"/>
    </row>
    <row r="137" spans="2:3" s="177" customFormat="1" ht="15.75">
      <c r="B137" s="194"/>
      <c r="C137" s="195"/>
    </row>
    <row r="138" spans="2:3" s="177" customFormat="1" ht="15.75">
      <c r="B138" s="194"/>
      <c r="C138" s="195"/>
    </row>
    <row r="139" spans="2:3" s="177" customFormat="1" ht="15.75">
      <c r="B139" s="194"/>
      <c r="C139" s="195"/>
    </row>
    <row r="140" spans="2:3" s="177" customFormat="1" ht="15.75">
      <c r="B140" s="194"/>
      <c r="C140" s="195"/>
    </row>
    <row r="141" spans="2:3" s="177" customFormat="1" ht="15.75">
      <c r="B141" s="194"/>
      <c r="C141" s="195"/>
    </row>
    <row r="142" spans="2:3" s="177" customFormat="1" ht="15.75">
      <c r="B142" s="194"/>
      <c r="C142" s="195"/>
    </row>
    <row r="143" spans="2:3" s="177" customFormat="1" ht="15.75">
      <c r="B143" s="194"/>
      <c r="C143" s="195"/>
    </row>
    <row r="144" spans="2:3" s="177" customFormat="1" ht="15.75">
      <c r="B144" s="194"/>
      <c r="C144" s="195"/>
    </row>
    <row r="145" spans="2:3" s="177" customFormat="1" ht="15.75">
      <c r="B145" s="194"/>
      <c r="C145" s="195"/>
    </row>
    <row r="146" spans="2:3" s="177" customFormat="1" ht="15.75">
      <c r="B146" s="194"/>
      <c r="C146" s="195"/>
    </row>
    <row r="147" spans="2:3" s="177" customFormat="1" ht="15.75">
      <c r="B147" s="194"/>
      <c r="C147" s="195"/>
    </row>
    <row r="148" spans="2:3" s="177" customFormat="1" ht="15.75">
      <c r="B148" s="194"/>
      <c r="C148" s="195"/>
    </row>
    <row r="149" spans="2:3" s="177" customFormat="1" ht="15.75">
      <c r="B149" s="194"/>
      <c r="C149" s="195"/>
    </row>
    <row r="150" spans="2:3" s="177" customFormat="1" ht="15.75">
      <c r="B150" s="194"/>
      <c r="C150" s="195"/>
    </row>
    <row r="151" spans="2:3" s="177" customFormat="1" ht="15.75">
      <c r="B151" s="194"/>
      <c r="C151" s="195"/>
    </row>
    <row r="152" spans="2:3" s="177" customFormat="1" ht="15.75">
      <c r="B152" s="194"/>
      <c r="C152" s="195"/>
    </row>
    <row r="153" spans="2:3" s="177" customFormat="1" ht="15.75">
      <c r="B153" s="194"/>
      <c r="C153" s="195"/>
    </row>
    <row r="154" spans="2:3" s="177" customFormat="1" ht="15.75">
      <c r="B154" s="194"/>
      <c r="C154" s="195"/>
    </row>
    <row r="155" spans="2:3" s="177" customFormat="1" ht="15.75">
      <c r="B155" s="194"/>
      <c r="C155" s="195"/>
    </row>
    <row r="156" spans="2:3" s="177" customFormat="1" ht="15.75">
      <c r="B156" s="194"/>
      <c r="C156" s="195"/>
    </row>
    <row r="157" spans="2:3" s="177" customFormat="1" ht="15.75">
      <c r="B157" s="194"/>
      <c r="C157" s="195"/>
    </row>
    <row r="158" spans="2:3" s="177" customFormat="1" ht="15.75">
      <c r="B158" s="194"/>
      <c r="C158" s="195"/>
    </row>
    <row r="159" spans="2:3" s="177" customFormat="1" ht="15.75">
      <c r="B159" s="194"/>
      <c r="C159" s="195"/>
    </row>
    <row r="160" spans="2:3" s="177" customFormat="1" ht="15.75">
      <c r="B160" s="194"/>
      <c r="C160" s="195"/>
    </row>
    <row r="161" spans="2:3" s="177" customFormat="1" ht="15.75">
      <c r="B161" s="194"/>
      <c r="C161" s="195"/>
    </row>
    <row r="162" spans="2:3" s="177" customFormat="1" ht="15.75">
      <c r="B162" s="194"/>
      <c r="C162" s="195"/>
    </row>
    <row r="163" spans="2:3" s="177" customFormat="1" ht="15.75">
      <c r="B163" s="194"/>
      <c r="C163" s="195"/>
    </row>
    <row r="164" spans="2:3" s="177" customFormat="1" ht="15.75">
      <c r="B164" s="194"/>
      <c r="C164" s="195"/>
    </row>
    <row r="165" spans="2:3" s="177" customFormat="1" ht="15.75">
      <c r="B165" s="194"/>
      <c r="C165" s="195"/>
    </row>
    <row r="166" spans="2:3" s="177" customFormat="1" ht="15.75">
      <c r="B166" s="194"/>
      <c r="C166" s="195"/>
    </row>
    <row r="167" spans="2:3" s="177" customFormat="1" ht="15.75">
      <c r="B167" s="194"/>
      <c r="C167" s="195"/>
    </row>
    <row r="168" spans="2:3" s="177" customFormat="1" ht="12">
      <c r="B168" s="176"/>
      <c r="C168" s="178"/>
    </row>
    <row r="169" spans="2:3" s="177" customFormat="1" ht="12">
      <c r="B169" s="176"/>
      <c r="C169" s="178"/>
    </row>
    <row r="170" spans="2:3" s="177" customFormat="1" ht="12">
      <c r="B170" s="176"/>
      <c r="C170" s="178"/>
    </row>
    <row r="171" spans="2:3" s="177" customFormat="1" ht="12">
      <c r="B171" s="176"/>
      <c r="C171" s="178"/>
    </row>
    <row r="172" spans="2:3" s="177" customFormat="1" ht="12">
      <c r="B172" s="176"/>
      <c r="C172" s="178"/>
    </row>
    <row r="173" spans="2:3" s="177" customFormat="1" ht="12">
      <c r="B173" s="176"/>
      <c r="C173" s="178"/>
    </row>
    <row r="174" spans="2:3" s="177" customFormat="1" ht="12">
      <c r="B174" s="176"/>
      <c r="C174" s="178"/>
    </row>
    <row r="175" spans="2:3" s="177" customFormat="1" ht="12">
      <c r="B175" s="176"/>
      <c r="C175" s="178"/>
    </row>
    <row r="176" spans="2:3" ht="13.5" thickBot="1">
      <c r="B176" s="61"/>
      <c r="C176" s="180"/>
    </row>
    <row r="177" spans="2:3" ht="56.25" customHeight="1">
      <c r="B177" s="280" t="s">
        <v>137</v>
      </c>
      <c r="C177" s="280"/>
    </row>
  </sheetData>
  <mergeCells count="4">
    <mergeCell ref="B2:C2"/>
    <mergeCell ref="B3:C3"/>
    <mergeCell ref="B1:C1"/>
    <mergeCell ref="B177:C177"/>
  </mergeCells>
  <printOptions horizontalCentered="1"/>
  <pageMargins left="0.7" right="0.7" top="0.75" bottom="0.75" header="0.3" footer="0.3"/>
  <pageSetup scale="67"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B1:C543"/>
  <sheetViews>
    <sheetView view="pageBreakPreview" zoomScale="110" zoomScaleNormal="100" zoomScaleSheetLayoutView="110" workbookViewId="0">
      <selection activeCell="C4" sqref="C4"/>
    </sheetView>
  </sheetViews>
  <sheetFormatPr defaultRowHeight="12.75"/>
  <cols>
    <col min="1" max="1" width="7.140625" style="67" customWidth="1"/>
    <col min="2" max="2" width="87.5703125" style="67" customWidth="1"/>
    <col min="3" max="3" width="22.7109375" style="69" customWidth="1"/>
    <col min="4" max="4" width="43.85546875" style="67" bestFit="1" customWidth="1"/>
    <col min="5" max="16384" width="9.140625" style="67"/>
  </cols>
  <sheetData>
    <row r="1" spans="2:3" ht="56.25" customHeight="1">
      <c r="B1" s="286" t="s">
        <v>131</v>
      </c>
      <c r="C1" s="286"/>
    </row>
    <row r="2" spans="2:3" s="41" customFormat="1" ht="78.75" customHeight="1">
      <c r="B2" s="281" t="s">
        <v>167</v>
      </c>
      <c r="C2" s="281"/>
    </row>
    <row r="3" spans="2:3" ht="13.5" thickBot="1">
      <c r="B3" s="285" t="s">
        <v>28</v>
      </c>
      <c r="C3" s="285"/>
    </row>
    <row r="4" spans="2:3" s="75" customFormat="1" ht="52.5" customHeight="1" thickBot="1">
      <c r="B4" s="144"/>
      <c r="C4" s="145"/>
    </row>
    <row r="5" spans="2:3" s="75" customFormat="1" ht="52.5" customHeight="1">
      <c r="B5" s="280" t="s">
        <v>157</v>
      </c>
      <c r="C5" s="280"/>
    </row>
    <row r="6" spans="2:3" ht="38.25" customHeight="1">
      <c r="B6" s="287" t="s">
        <v>156</v>
      </c>
      <c r="C6" s="288"/>
    </row>
    <row r="7" spans="2:3">
      <c r="C7" s="67"/>
    </row>
    <row r="8" spans="2:3">
      <c r="C8" s="67"/>
    </row>
    <row r="9" spans="2:3">
      <c r="C9" s="67"/>
    </row>
    <row r="10" spans="2:3">
      <c r="C10" s="67"/>
    </row>
    <row r="11" spans="2:3">
      <c r="C11" s="67"/>
    </row>
    <row r="12" spans="2:3">
      <c r="C12" s="67"/>
    </row>
    <row r="13" spans="2:3">
      <c r="C13" s="67"/>
    </row>
    <row r="14" spans="2:3">
      <c r="C14" s="67"/>
    </row>
    <row r="15" spans="2:3">
      <c r="C15" s="67"/>
    </row>
    <row r="16" spans="2:3">
      <c r="C16" s="67"/>
    </row>
    <row r="17" spans="3:3">
      <c r="C17" s="67"/>
    </row>
    <row r="18" spans="3:3">
      <c r="C18" s="67"/>
    </row>
    <row r="19" spans="3:3">
      <c r="C19" s="67"/>
    </row>
    <row r="20" spans="3:3">
      <c r="C20" s="67"/>
    </row>
    <row r="21" spans="3:3">
      <c r="C21" s="67"/>
    </row>
    <row r="22" spans="3:3">
      <c r="C22" s="67"/>
    </row>
    <row r="23" spans="3:3">
      <c r="C23" s="67"/>
    </row>
    <row r="24" spans="3:3">
      <c r="C24" s="67"/>
    </row>
    <row r="25" spans="3:3">
      <c r="C25" s="67"/>
    </row>
    <row r="26" spans="3:3">
      <c r="C26" s="67"/>
    </row>
    <row r="27" spans="3:3">
      <c r="C27" s="67"/>
    </row>
    <row r="28" spans="3:3">
      <c r="C28" s="67"/>
    </row>
    <row r="29" spans="3:3">
      <c r="C29" s="67"/>
    </row>
    <row r="30" spans="3:3">
      <c r="C30" s="67"/>
    </row>
    <row r="31" spans="3:3">
      <c r="C31" s="67"/>
    </row>
    <row r="32" spans="3:3">
      <c r="C32" s="67"/>
    </row>
    <row r="33" spans="3:3">
      <c r="C33" s="67"/>
    </row>
    <row r="34" spans="3:3">
      <c r="C34" s="67"/>
    </row>
    <row r="35" spans="3:3">
      <c r="C35" s="67"/>
    </row>
    <row r="36" spans="3:3">
      <c r="C36" s="67"/>
    </row>
    <row r="37" spans="3:3">
      <c r="C37" s="67"/>
    </row>
    <row r="38" spans="3:3">
      <c r="C38" s="67"/>
    </row>
    <row r="39" spans="3:3">
      <c r="C39" s="67"/>
    </row>
    <row r="40" spans="3:3">
      <c r="C40" s="67"/>
    </row>
    <row r="41" spans="3:3">
      <c r="C41" s="67"/>
    </row>
    <row r="42" spans="3:3">
      <c r="C42" s="67"/>
    </row>
    <row r="43" spans="3:3">
      <c r="C43" s="67"/>
    </row>
    <row r="44" spans="3:3">
      <c r="C44" s="67"/>
    </row>
    <row r="45" spans="3:3">
      <c r="C45" s="67"/>
    </row>
    <row r="46" spans="3:3">
      <c r="C46" s="67"/>
    </row>
    <row r="47" spans="3:3">
      <c r="C47" s="67"/>
    </row>
    <row r="48" spans="3:3">
      <c r="C48" s="67"/>
    </row>
    <row r="49" spans="3:3">
      <c r="C49" s="67"/>
    </row>
    <row r="50" spans="3:3">
      <c r="C50" s="67"/>
    </row>
    <row r="51" spans="3:3">
      <c r="C51" s="67"/>
    </row>
    <row r="52" spans="3:3">
      <c r="C52" s="67"/>
    </row>
    <row r="53" spans="3:3">
      <c r="C53" s="67"/>
    </row>
    <row r="54" spans="3:3">
      <c r="C54" s="67"/>
    </row>
    <row r="55" spans="3:3">
      <c r="C55" s="67"/>
    </row>
    <row r="56" spans="3:3">
      <c r="C56" s="67"/>
    </row>
    <row r="57" spans="3:3">
      <c r="C57" s="67"/>
    </row>
    <row r="58" spans="3:3">
      <c r="C58" s="67"/>
    </row>
    <row r="59" spans="3:3">
      <c r="C59" s="67"/>
    </row>
    <row r="60" spans="3:3">
      <c r="C60" s="67"/>
    </row>
    <row r="61" spans="3:3">
      <c r="C61" s="67"/>
    </row>
    <row r="62" spans="3:3">
      <c r="C62" s="67"/>
    </row>
    <row r="63" spans="3:3">
      <c r="C63" s="67"/>
    </row>
    <row r="64" spans="3:3">
      <c r="C64" s="67"/>
    </row>
    <row r="65" spans="3:3">
      <c r="C65" s="67"/>
    </row>
    <row r="66" spans="3:3">
      <c r="C66" s="67"/>
    </row>
    <row r="67" spans="3:3">
      <c r="C67" s="67"/>
    </row>
    <row r="68" spans="3:3">
      <c r="C68" s="67"/>
    </row>
    <row r="69" spans="3:3">
      <c r="C69" s="67"/>
    </row>
    <row r="70" spans="3:3">
      <c r="C70" s="67"/>
    </row>
    <row r="71" spans="3:3">
      <c r="C71" s="67"/>
    </row>
    <row r="72" spans="3:3">
      <c r="C72" s="67"/>
    </row>
    <row r="73" spans="3:3">
      <c r="C73" s="67"/>
    </row>
    <row r="74" spans="3:3">
      <c r="C74" s="67"/>
    </row>
    <row r="75" spans="3:3">
      <c r="C75" s="67"/>
    </row>
    <row r="76" spans="3:3">
      <c r="C76" s="67"/>
    </row>
    <row r="77" spans="3:3">
      <c r="C77" s="67"/>
    </row>
    <row r="78" spans="3:3">
      <c r="C78" s="67"/>
    </row>
    <row r="79" spans="3:3">
      <c r="C79" s="67"/>
    </row>
    <row r="80" spans="3:3">
      <c r="C80" s="67"/>
    </row>
    <row r="81" spans="3:3">
      <c r="C81" s="67"/>
    </row>
    <row r="82" spans="3:3">
      <c r="C82" s="67"/>
    </row>
    <row r="83" spans="3:3">
      <c r="C83" s="67"/>
    </row>
    <row r="84" spans="3:3">
      <c r="C84" s="67"/>
    </row>
    <row r="85" spans="3:3">
      <c r="C85" s="67"/>
    </row>
    <row r="86" spans="3:3">
      <c r="C86" s="67"/>
    </row>
    <row r="87" spans="3:3">
      <c r="C87" s="67"/>
    </row>
    <row r="88" spans="3:3">
      <c r="C88" s="67"/>
    </row>
    <row r="89" spans="3:3">
      <c r="C89" s="67"/>
    </row>
    <row r="90" spans="3:3">
      <c r="C90" s="67"/>
    </row>
    <row r="91" spans="3:3">
      <c r="C91" s="67"/>
    </row>
    <row r="92" spans="3:3">
      <c r="C92" s="67"/>
    </row>
    <row r="93" spans="3:3">
      <c r="C93" s="67"/>
    </row>
    <row r="94" spans="3:3">
      <c r="C94" s="67"/>
    </row>
    <row r="95" spans="3:3">
      <c r="C95" s="67"/>
    </row>
    <row r="96" spans="3:3">
      <c r="C96" s="67"/>
    </row>
    <row r="97" spans="3:3">
      <c r="C97" s="67"/>
    </row>
    <row r="98" spans="3:3">
      <c r="C98" s="67"/>
    </row>
    <row r="99" spans="3:3">
      <c r="C99" s="67"/>
    </row>
    <row r="100" spans="3:3">
      <c r="C100" s="67"/>
    </row>
    <row r="101" spans="3:3">
      <c r="C101" s="67"/>
    </row>
    <row r="102" spans="3:3">
      <c r="C102" s="67"/>
    </row>
    <row r="103" spans="3:3">
      <c r="C103" s="67"/>
    </row>
    <row r="104" spans="3:3">
      <c r="C104" s="67"/>
    </row>
    <row r="105" spans="3:3">
      <c r="C105" s="67"/>
    </row>
    <row r="106" spans="3:3">
      <c r="C106" s="67"/>
    </row>
    <row r="107" spans="3:3">
      <c r="C107" s="67"/>
    </row>
    <row r="108" spans="3:3">
      <c r="C108" s="67"/>
    </row>
    <row r="109" spans="3:3">
      <c r="C109" s="67"/>
    </row>
    <row r="110" spans="3:3">
      <c r="C110" s="67"/>
    </row>
    <row r="111" spans="3:3">
      <c r="C111" s="67"/>
    </row>
    <row r="112" spans="3:3">
      <c r="C112" s="67"/>
    </row>
    <row r="113" spans="3:3">
      <c r="C113" s="67"/>
    </row>
    <row r="114" spans="3:3">
      <c r="C114" s="67"/>
    </row>
    <row r="115" spans="3:3">
      <c r="C115" s="67"/>
    </row>
    <row r="116" spans="3:3">
      <c r="C116" s="67"/>
    </row>
    <row r="117" spans="3:3">
      <c r="C117" s="67"/>
    </row>
    <row r="118" spans="3:3">
      <c r="C118" s="67"/>
    </row>
    <row r="119" spans="3:3">
      <c r="C119" s="67"/>
    </row>
    <row r="120" spans="3:3">
      <c r="C120" s="67"/>
    </row>
    <row r="121" spans="3:3">
      <c r="C121" s="67"/>
    </row>
    <row r="122" spans="3:3">
      <c r="C122" s="67"/>
    </row>
    <row r="123" spans="3:3">
      <c r="C123" s="67"/>
    </row>
    <row r="124" spans="3:3">
      <c r="C124" s="67"/>
    </row>
    <row r="125" spans="3:3">
      <c r="C125" s="67"/>
    </row>
    <row r="126" spans="3:3">
      <c r="C126" s="67"/>
    </row>
    <row r="127" spans="3:3">
      <c r="C127" s="67"/>
    </row>
    <row r="128" spans="3:3">
      <c r="C128" s="67"/>
    </row>
    <row r="129" spans="3:3">
      <c r="C129" s="67"/>
    </row>
    <row r="130" spans="3:3">
      <c r="C130" s="67"/>
    </row>
    <row r="131" spans="3:3">
      <c r="C131" s="67"/>
    </row>
    <row r="132" spans="3:3">
      <c r="C132" s="67"/>
    </row>
    <row r="133" spans="3:3">
      <c r="C133" s="67"/>
    </row>
    <row r="134" spans="3:3">
      <c r="C134" s="67"/>
    </row>
    <row r="135" spans="3:3">
      <c r="C135" s="67"/>
    </row>
    <row r="136" spans="3:3">
      <c r="C136" s="67"/>
    </row>
    <row r="137" spans="3:3">
      <c r="C137" s="67"/>
    </row>
    <row r="138" spans="3:3">
      <c r="C138" s="67"/>
    </row>
    <row r="139" spans="3:3">
      <c r="C139" s="67"/>
    </row>
    <row r="140" spans="3:3">
      <c r="C140" s="67"/>
    </row>
    <row r="141" spans="3:3">
      <c r="C141" s="67"/>
    </row>
    <row r="142" spans="3:3">
      <c r="C142" s="67"/>
    </row>
    <row r="143" spans="3:3">
      <c r="C143" s="67"/>
    </row>
    <row r="144" spans="3:3">
      <c r="C144" s="67"/>
    </row>
    <row r="145" spans="3:3">
      <c r="C145" s="67"/>
    </row>
    <row r="146" spans="3:3">
      <c r="C146" s="67"/>
    </row>
    <row r="147" spans="3:3">
      <c r="C147" s="67"/>
    </row>
    <row r="148" spans="3:3">
      <c r="C148" s="67"/>
    </row>
    <row r="149" spans="3:3">
      <c r="C149" s="67"/>
    </row>
    <row r="150" spans="3:3">
      <c r="C150" s="67"/>
    </row>
    <row r="151" spans="3:3">
      <c r="C151" s="67"/>
    </row>
    <row r="152" spans="3:3">
      <c r="C152" s="67"/>
    </row>
    <row r="153" spans="3:3">
      <c r="C153" s="67"/>
    </row>
    <row r="154" spans="3:3">
      <c r="C154" s="67"/>
    </row>
    <row r="155" spans="3:3">
      <c r="C155" s="67"/>
    </row>
    <row r="156" spans="3:3">
      <c r="C156" s="67"/>
    </row>
    <row r="157" spans="3:3">
      <c r="C157" s="67"/>
    </row>
    <row r="158" spans="3:3">
      <c r="C158" s="67"/>
    </row>
    <row r="159" spans="3:3">
      <c r="C159" s="67"/>
    </row>
    <row r="160" spans="3:3">
      <c r="C160" s="67"/>
    </row>
    <row r="161" spans="3:3">
      <c r="C161" s="67"/>
    </row>
    <row r="162" spans="3:3">
      <c r="C162" s="67"/>
    </row>
    <row r="163" spans="3:3">
      <c r="C163" s="67"/>
    </row>
    <row r="164" spans="3:3">
      <c r="C164" s="67"/>
    </row>
    <row r="165" spans="3:3">
      <c r="C165" s="67"/>
    </row>
    <row r="166" spans="3:3">
      <c r="C166" s="67"/>
    </row>
    <row r="167" spans="3:3">
      <c r="C167" s="67"/>
    </row>
    <row r="168" spans="3:3">
      <c r="C168" s="67"/>
    </row>
    <row r="169" spans="3:3">
      <c r="C169" s="67"/>
    </row>
    <row r="170" spans="3:3">
      <c r="C170" s="67"/>
    </row>
    <row r="171" spans="3:3">
      <c r="C171" s="67"/>
    </row>
    <row r="172" spans="3:3">
      <c r="C172" s="67"/>
    </row>
    <row r="173" spans="3:3">
      <c r="C173" s="67"/>
    </row>
    <row r="174" spans="3:3">
      <c r="C174" s="67"/>
    </row>
    <row r="175" spans="3:3">
      <c r="C175" s="67"/>
    </row>
    <row r="176" spans="3:3">
      <c r="C176" s="67"/>
    </row>
    <row r="177" spans="3:3">
      <c r="C177" s="67"/>
    </row>
    <row r="178" spans="3:3">
      <c r="C178" s="67"/>
    </row>
    <row r="179" spans="3:3">
      <c r="C179" s="67"/>
    </row>
    <row r="180" spans="3:3">
      <c r="C180" s="67"/>
    </row>
    <row r="181" spans="3:3">
      <c r="C181" s="67"/>
    </row>
    <row r="182" spans="3:3">
      <c r="C182" s="67"/>
    </row>
    <row r="183" spans="3:3">
      <c r="C183" s="67"/>
    </row>
    <row r="184" spans="3:3">
      <c r="C184" s="67"/>
    </row>
    <row r="185" spans="3:3">
      <c r="C185" s="67"/>
    </row>
    <row r="186" spans="3:3">
      <c r="C186" s="67"/>
    </row>
    <row r="187" spans="3:3">
      <c r="C187" s="67"/>
    </row>
    <row r="188" spans="3:3">
      <c r="C188" s="67"/>
    </row>
    <row r="189" spans="3:3">
      <c r="C189" s="67"/>
    </row>
    <row r="190" spans="3:3">
      <c r="C190" s="67"/>
    </row>
    <row r="191" spans="3:3">
      <c r="C191" s="67"/>
    </row>
    <row r="192" spans="3:3">
      <c r="C192" s="67"/>
    </row>
    <row r="193" spans="3:3">
      <c r="C193" s="67"/>
    </row>
    <row r="194" spans="3:3">
      <c r="C194" s="67"/>
    </row>
    <row r="195" spans="3:3">
      <c r="C195" s="67"/>
    </row>
    <row r="196" spans="3:3">
      <c r="C196" s="67"/>
    </row>
    <row r="197" spans="3:3">
      <c r="C197" s="67"/>
    </row>
    <row r="198" spans="3:3">
      <c r="C198" s="67"/>
    </row>
    <row r="199" spans="3:3">
      <c r="C199" s="67"/>
    </row>
    <row r="200" spans="3:3">
      <c r="C200" s="67"/>
    </row>
    <row r="201" spans="3:3">
      <c r="C201" s="67"/>
    </row>
    <row r="202" spans="3:3">
      <c r="C202" s="67"/>
    </row>
    <row r="203" spans="3:3">
      <c r="C203" s="67"/>
    </row>
    <row r="204" spans="3:3">
      <c r="C204" s="67"/>
    </row>
    <row r="205" spans="3:3">
      <c r="C205" s="67"/>
    </row>
    <row r="206" spans="3:3">
      <c r="C206" s="67"/>
    </row>
    <row r="207" spans="3:3">
      <c r="C207" s="67"/>
    </row>
    <row r="208" spans="3:3">
      <c r="C208" s="67"/>
    </row>
    <row r="209" spans="3:3">
      <c r="C209" s="67"/>
    </row>
    <row r="210" spans="3:3">
      <c r="C210" s="67"/>
    </row>
    <row r="211" spans="3:3">
      <c r="C211" s="67"/>
    </row>
    <row r="212" spans="3:3">
      <c r="C212" s="67"/>
    </row>
    <row r="213" spans="3:3">
      <c r="C213" s="67"/>
    </row>
    <row r="214" spans="3:3">
      <c r="C214" s="67"/>
    </row>
    <row r="215" spans="3:3">
      <c r="C215" s="67"/>
    </row>
    <row r="216" spans="3:3">
      <c r="C216" s="67"/>
    </row>
    <row r="217" spans="3:3">
      <c r="C217" s="67"/>
    </row>
    <row r="218" spans="3:3">
      <c r="C218" s="67"/>
    </row>
    <row r="219" spans="3:3">
      <c r="C219" s="67"/>
    </row>
    <row r="220" spans="3:3">
      <c r="C220" s="67"/>
    </row>
    <row r="221" spans="3:3">
      <c r="C221" s="67"/>
    </row>
    <row r="222" spans="3:3">
      <c r="C222" s="67"/>
    </row>
    <row r="223" spans="3:3">
      <c r="C223" s="67"/>
    </row>
    <row r="224" spans="3:3">
      <c r="C224" s="67"/>
    </row>
    <row r="225" spans="3:3">
      <c r="C225" s="67"/>
    </row>
    <row r="226" spans="3:3">
      <c r="C226" s="67"/>
    </row>
    <row r="227" spans="3:3">
      <c r="C227" s="67"/>
    </row>
    <row r="228" spans="3:3">
      <c r="C228" s="67"/>
    </row>
    <row r="229" spans="3:3">
      <c r="C229" s="67"/>
    </row>
    <row r="230" spans="3:3">
      <c r="C230" s="67"/>
    </row>
    <row r="231" spans="3:3">
      <c r="C231" s="67"/>
    </row>
    <row r="232" spans="3:3">
      <c r="C232" s="67"/>
    </row>
    <row r="233" spans="3:3">
      <c r="C233" s="67"/>
    </row>
    <row r="234" spans="3:3">
      <c r="C234" s="67"/>
    </row>
    <row r="235" spans="3:3">
      <c r="C235" s="67"/>
    </row>
    <row r="236" spans="3:3">
      <c r="C236" s="67"/>
    </row>
    <row r="237" spans="3:3">
      <c r="C237" s="67"/>
    </row>
    <row r="238" spans="3:3">
      <c r="C238" s="67"/>
    </row>
    <row r="239" spans="3:3">
      <c r="C239" s="67"/>
    </row>
    <row r="240" spans="3:3">
      <c r="C240" s="67"/>
    </row>
    <row r="241" spans="3:3">
      <c r="C241" s="67"/>
    </row>
    <row r="242" spans="3:3">
      <c r="C242" s="67"/>
    </row>
    <row r="243" spans="3:3">
      <c r="C243" s="67"/>
    </row>
    <row r="244" spans="3:3">
      <c r="C244" s="67"/>
    </row>
    <row r="245" spans="3:3">
      <c r="C245" s="67"/>
    </row>
    <row r="246" spans="3:3">
      <c r="C246" s="67"/>
    </row>
    <row r="247" spans="3:3">
      <c r="C247" s="67"/>
    </row>
    <row r="248" spans="3:3">
      <c r="C248" s="67"/>
    </row>
    <row r="249" spans="3:3">
      <c r="C249" s="67"/>
    </row>
    <row r="250" spans="3:3">
      <c r="C250" s="67"/>
    </row>
    <row r="251" spans="3:3">
      <c r="C251" s="67"/>
    </row>
    <row r="252" spans="3:3">
      <c r="C252" s="67"/>
    </row>
    <row r="253" spans="3:3">
      <c r="C253" s="67"/>
    </row>
    <row r="254" spans="3:3">
      <c r="C254" s="67"/>
    </row>
    <row r="255" spans="3:3">
      <c r="C255" s="67"/>
    </row>
    <row r="256" spans="3:3">
      <c r="C256" s="67"/>
    </row>
    <row r="257" spans="3:3">
      <c r="C257" s="67"/>
    </row>
    <row r="258" spans="3:3">
      <c r="C258" s="67"/>
    </row>
    <row r="259" spans="3:3">
      <c r="C259" s="67"/>
    </row>
    <row r="260" spans="3:3">
      <c r="C260" s="67"/>
    </row>
    <row r="261" spans="3:3">
      <c r="C261" s="67"/>
    </row>
    <row r="262" spans="3:3">
      <c r="C262" s="67"/>
    </row>
    <row r="263" spans="3:3">
      <c r="C263" s="67"/>
    </row>
    <row r="264" spans="3:3">
      <c r="C264" s="67"/>
    </row>
    <row r="265" spans="3:3">
      <c r="C265" s="67"/>
    </row>
    <row r="266" spans="3:3">
      <c r="C266" s="67"/>
    </row>
    <row r="267" spans="3:3">
      <c r="C267" s="67"/>
    </row>
    <row r="268" spans="3:3">
      <c r="C268" s="67"/>
    </row>
    <row r="269" spans="3:3">
      <c r="C269" s="67"/>
    </row>
    <row r="270" spans="3:3">
      <c r="C270" s="67"/>
    </row>
    <row r="271" spans="3:3">
      <c r="C271" s="67"/>
    </row>
    <row r="272" spans="3:3">
      <c r="C272" s="67"/>
    </row>
    <row r="273" spans="3:3">
      <c r="C273" s="67"/>
    </row>
    <row r="274" spans="3:3">
      <c r="C274" s="67"/>
    </row>
    <row r="275" spans="3:3">
      <c r="C275" s="67"/>
    </row>
    <row r="276" spans="3:3">
      <c r="C276" s="67"/>
    </row>
    <row r="277" spans="3:3">
      <c r="C277" s="67"/>
    </row>
    <row r="278" spans="3:3">
      <c r="C278" s="67"/>
    </row>
    <row r="279" spans="3:3">
      <c r="C279" s="67"/>
    </row>
    <row r="280" spans="3:3">
      <c r="C280" s="67"/>
    </row>
    <row r="281" spans="3:3">
      <c r="C281" s="67"/>
    </row>
    <row r="282" spans="3:3">
      <c r="C282" s="67"/>
    </row>
    <row r="283" spans="3:3">
      <c r="C283" s="67"/>
    </row>
    <row r="284" spans="3:3">
      <c r="C284" s="67"/>
    </row>
    <row r="285" spans="3:3">
      <c r="C285" s="67"/>
    </row>
    <row r="286" spans="3:3">
      <c r="C286" s="67"/>
    </row>
    <row r="287" spans="3:3">
      <c r="C287" s="67"/>
    </row>
    <row r="288" spans="3:3">
      <c r="C288" s="67"/>
    </row>
    <row r="289" spans="3:3">
      <c r="C289" s="67"/>
    </row>
    <row r="290" spans="3:3">
      <c r="C290" s="67"/>
    </row>
    <row r="291" spans="3:3">
      <c r="C291" s="67"/>
    </row>
    <row r="292" spans="3:3">
      <c r="C292" s="67"/>
    </row>
    <row r="293" spans="3:3">
      <c r="C293" s="67"/>
    </row>
    <row r="294" spans="3:3">
      <c r="C294" s="67"/>
    </row>
    <row r="295" spans="3:3">
      <c r="C295" s="67"/>
    </row>
    <row r="296" spans="3:3">
      <c r="C296" s="67"/>
    </row>
    <row r="297" spans="3:3">
      <c r="C297" s="67"/>
    </row>
    <row r="298" spans="3:3">
      <c r="C298" s="67"/>
    </row>
    <row r="299" spans="3:3">
      <c r="C299" s="67"/>
    </row>
    <row r="300" spans="3:3">
      <c r="C300" s="67"/>
    </row>
    <row r="301" spans="3:3">
      <c r="C301" s="67"/>
    </row>
    <row r="302" spans="3:3">
      <c r="C302" s="67"/>
    </row>
    <row r="303" spans="3:3">
      <c r="C303" s="67"/>
    </row>
    <row r="304" spans="3:3">
      <c r="C304" s="67"/>
    </row>
    <row r="305" spans="3:3">
      <c r="C305" s="67"/>
    </row>
    <row r="306" spans="3:3">
      <c r="C306" s="67"/>
    </row>
    <row r="307" spans="3:3">
      <c r="C307" s="67"/>
    </row>
    <row r="308" spans="3:3">
      <c r="C308" s="67"/>
    </row>
    <row r="309" spans="3:3">
      <c r="C309" s="67"/>
    </row>
    <row r="310" spans="3:3">
      <c r="C310" s="67"/>
    </row>
    <row r="311" spans="3:3">
      <c r="C311" s="67"/>
    </row>
    <row r="312" spans="3:3">
      <c r="C312" s="67"/>
    </row>
    <row r="313" spans="3:3">
      <c r="C313" s="67"/>
    </row>
    <row r="314" spans="3:3">
      <c r="C314" s="67"/>
    </row>
    <row r="315" spans="3:3">
      <c r="C315" s="67"/>
    </row>
    <row r="316" spans="3:3">
      <c r="C316" s="67"/>
    </row>
    <row r="317" spans="3:3">
      <c r="C317" s="67"/>
    </row>
    <row r="318" spans="3:3">
      <c r="C318" s="67"/>
    </row>
    <row r="319" spans="3:3">
      <c r="C319" s="67"/>
    </row>
    <row r="320" spans="3:3">
      <c r="C320" s="67"/>
    </row>
    <row r="321" spans="3:3">
      <c r="C321" s="67"/>
    </row>
    <row r="322" spans="3:3">
      <c r="C322" s="67"/>
    </row>
    <row r="323" spans="3:3">
      <c r="C323" s="67"/>
    </row>
    <row r="324" spans="3:3">
      <c r="C324" s="67"/>
    </row>
    <row r="325" spans="3:3">
      <c r="C325" s="67"/>
    </row>
    <row r="326" spans="3:3">
      <c r="C326" s="67"/>
    </row>
    <row r="327" spans="3:3">
      <c r="C327" s="67"/>
    </row>
    <row r="328" spans="3:3">
      <c r="C328" s="67"/>
    </row>
    <row r="329" spans="3:3">
      <c r="C329" s="67"/>
    </row>
    <row r="330" spans="3:3">
      <c r="C330" s="67"/>
    </row>
    <row r="331" spans="3:3">
      <c r="C331" s="67"/>
    </row>
    <row r="332" spans="3:3">
      <c r="C332" s="67"/>
    </row>
    <row r="333" spans="3:3">
      <c r="C333" s="67"/>
    </row>
    <row r="334" spans="3:3">
      <c r="C334" s="67"/>
    </row>
    <row r="335" spans="3:3">
      <c r="C335" s="67"/>
    </row>
    <row r="336" spans="3:3">
      <c r="C336" s="67"/>
    </row>
    <row r="337" spans="3:3">
      <c r="C337" s="67"/>
    </row>
    <row r="338" spans="3:3">
      <c r="C338" s="67"/>
    </row>
    <row r="339" spans="3:3">
      <c r="C339" s="67"/>
    </row>
    <row r="340" spans="3:3">
      <c r="C340" s="67"/>
    </row>
    <row r="341" spans="3:3">
      <c r="C341" s="67"/>
    </row>
    <row r="342" spans="3:3">
      <c r="C342" s="67"/>
    </row>
    <row r="343" spans="3:3">
      <c r="C343" s="67"/>
    </row>
    <row r="344" spans="3:3">
      <c r="C344" s="67"/>
    </row>
    <row r="345" spans="3:3">
      <c r="C345" s="67"/>
    </row>
    <row r="346" spans="3:3">
      <c r="C346" s="67"/>
    </row>
    <row r="347" spans="3:3">
      <c r="C347" s="67"/>
    </row>
    <row r="348" spans="3:3">
      <c r="C348" s="67"/>
    </row>
    <row r="349" spans="3:3">
      <c r="C349" s="67"/>
    </row>
    <row r="350" spans="3:3">
      <c r="C350" s="67"/>
    </row>
    <row r="351" spans="3:3">
      <c r="C351" s="67"/>
    </row>
    <row r="352" spans="3:3">
      <c r="C352" s="67"/>
    </row>
    <row r="353" spans="3:3">
      <c r="C353" s="67"/>
    </row>
    <row r="354" spans="3:3">
      <c r="C354" s="67"/>
    </row>
    <row r="355" spans="3:3">
      <c r="C355" s="67"/>
    </row>
    <row r="356" spans="3:3">
      <c r="C356" s="67"/>
    </row>
    <row r="357" spans="3:3">
      <c r="C357" s="67"/>
    </row>
    <row r="358" spans="3:3">
      <c r="C358" s="67"/>
    </row>
    <row r="359" spans="3:3">
      <c r="C359" s="67"/>
    </row>
    <row r="360" spans="3:3">
      <c r="C360" s="67"/>
    </row>
    <row r="361" spans="3:3">
      <c r="C361" s="67"/>
    </row>
    <row r="362" spans="3:3">
      <c r="C362" s="67"/>
    </row>
    <row r="363" spans="3:3">
      <c r="C363" s="67"/>
    </row>
    <row r="364" spans="3:3">
      <c r="C364" s="67"/>
    </row>
    <row r="365" spans="3:3">
      <c r="C365" s="67"/>
    </row>
    <row r="366" spans="3:3">
      <c r="C366" s="67"/>
    </row>
    <row r="367" spans="3:3">
      <c r="C367" s="67"/>
    </row>
    <row r="368" spans="3:3">
      <c r="C368" s="67"/>
    </row>
    <row r="369" spans="3:3">
      <c r="C369" s="67"/>
    </row>
    <row r="370" spans="3:3">
      <c r="C370" s="67"/>
    </row>
    <row r="371" spans="3:3">
      <c r="C371" s="67"/>
    </row>
    <row r="372" spans="3:3">
      <c r="C372" s="67"/>
    </row>
    <row r="373" spans="3:3">
      <c r="C373" s="67"/>
    </row>
    <row r="374" spans="3:3">
      <c r="C374" s="67"/>
    </row>
    <row r="375" spans="3:3">
      <c r="C375" s="67"/>
    </row>
    <row r="376" spans="3:3">
      <c r="C376" s="67"/>
    </row>
    <row r="377" spans="3:3">
      <c r="C377" s="67"/>
    </row>
    <row r="378" spans="3:3">
      <c r="C378" s="67"/>
    </row>
    <row r="379" spans="3:3">
      <c r="C379" s="67"/>
    </row>
    <row r="380" spans="3:3">
      <c r="C380" s="67"/>
    </row>
    <row r="381" spans="3:3">
      <c r="C381" s="67"/>
    </row>
    <row r="382" spans="3:3">
      <c r="C382" s="67"/>
    </row>
    <row r="383" spans="3:3">
      <c r="C383" s="67"/>
    </row>
    <row r="384" spans="3:3">
      <c r="C384" s="67"/>
    </row>
    <row r="385" spans="3:3">
      <c r="C385" s="67"/>
    </row>
    <row r="386" spans="3:3">
      <c r="C386" s="67"/>
    </row>
    <row r="387" spans="3:3">
      <c r="C387" s="67"/>
    </row>
    <row r="388" spans="3:3">
      <c r="C388" s="67"/>
    </row>
    <row r="389" spans="3:3">
      <c r="C389" s="67"/>
    </row>
    <row r="390" spans="3:3">
      <c r="C390" s="67"/>
    </row>
    <row r="391" spans="3:3">
      <c r="C391" s="67"/>
    </row>
    <row r="392" spans="3:3">
      <c r="C392" s="67"/>
    </row>
    <row r="393" spans="3:3">
      <c r="C393" s="67"/>
    </row>
    <row r="394" spans="3:3">
      <c r="C394" s="67"/>
    </row>
    <row r="395" spans="3:3">
      <c r="C395" s="67"/>
    </row>
    <row r="396" spans="3:3">
      <c r="C396" s="67"/>
    </row>
    <row r="397" spans="3:3">
      <c r="C397" s="67"/>
    </row>
    <row r="398" spans="3:3">
      <c r="C398" s="67"/>
    </row>
    <row r="399" spans="3:3">
      <c r="C399" s="67"/>
    </row>
    <row r="400" spans="3:3">
      <c r="C400" s="67"/>
    </row>
    <row r="401" spans="3:3">
      <c r="C401" s="67"/>
    </row>
    <row r="402" spans="3:3">
      <c r="C402" s="67"/>
    </row>
    <row r="403" spans="3:3">
      <c r="C403" s="67"/>
    </row>
    <row r="404" spans="3:3">
      <c r="C404" s="67"/>
    </row>
    <row r="405" spans="3:3">
      <c r="C405" s="67"/>
    </row>
    <row r="406" spans="3:3">
      <c r="C406" s="67"/>
    </row>
    <row r="407" spans="3:3">
      <c r="C407" s="67"/>
    </row>
    <row r="408" spans="3:3">
      <c r="C408" s="67"/>
    </row>
    <row r="409" spans="3:3">
      <c r="C409" s="67"/>
    </row>
    <row r="410" spans="3:3">
      <c r="C410" s="67"/>
    </row>
    <row r="411" spans="3:3">
      <c r="C411" s="67"/>
    </row>
    <row r="412" spans="3:3">
      <c r="C412" s="67"/>
    </row>
    <row r="413" spans="3:3">
      <c r="C413" s="67"/>
    </row>
    <row r="414" spans="3:3">
      <c r="C414" s="67"/>
    </row>
    <row r="415" spans="3:3">
      <c r="C415" s="67"/>
    </row>
    <row r="416" spans="3:3">
      <c r="C416" s="67"/>
    </row>
    <row r="417" spans="3:3">
      <c r="C417" s="67"/>
    </row>
    <row r="418" spans="3:3">
      <c r="C418" s="67"/>
    </row>
    <row r="419" spans="3:3">
      <c r="C419" s="67"/>
    </row>
    <row r="420" spans="3:3">
      <c r="C420" s="67"/>
    </row>
    <row r="421" spans="3:3">
      <c r="C421" s="67"/>
    </row>
    <row r="422" spans="3:3">
      <c r="C422" s="67"/>
    </row>
    <row r="423" spans="3:3">
      <c r="C423" s="67"/>
    </row>
    <row r="424" spans="3:3">
      <c r="C424" s="67"/>
    </row>
    <row r="425" spans="3:3">
      <c r="C425" s="67"/>
    </row>
    <row r="426" spans="3:3">
      <c r="C426" s="67"/>
    </row>
    <row r="427" spans="3:3">
      <c r="C427" s="67"/>
    </row>
    <row r="428" spans="3:3">
      <c r="C428" s="67"/>
    </row>
    <row r="429" spans="3:3">
      <c r="C429" s="67"/>
    </row>
    <row r="430" spans="3:3">
      <c r="C430" s="67"/>
    </row>
    <row r="431" spans="3:3">
      <c r="C431" s="67"/>
    </row>
    <row r="432" spans="3:3">
      <c r="C432" s="67"/>
    </row>
    <row r="433" spans="3:3">
      <c r="C433" s="67"/>
    </row>
    <row r="434" spans="3:3">
      <c r="C434" s="67"/>
    </row>
    <row r="435" spans="3:3">
      <c r="C435" s="67"/>
    </row>
    <row r="436" spans="3:3">
      <c r="C436" s="67"/>
    </row>
    <row r="437" spans="3:3">
      <c r="C437" s="67"/>
    </row>
    <row r="438" spans="3:3">
      <c r="C438" s="67"/>
    </row>
    <row r="439" spans="3:3">
      <c r="C439" s="67"/>
    </row>
    <row r="440" spans="3:3">
      <c r="C440" s="67"/>
    </row>
    <row r="441" spans="3:3">
      <c r="C441" s="67"/>
    </row>
    <row r="442" spans="3:3">
      <c r="C442" s="67"/>
    </row>
    <row r="443" spans="3:3">
      <c r="C443" s="67"/>
    </row>
    <row r="444" spans="3:3">
      <c r="C444" s="67"/>
    </row>
    <row r="445" spans="3:3">
      <c r="C445" s="67"/>
    </row>
    <row r="446" spans="3:3">
      <c r="C446" s="67"/>
    </row>
    <row r="447" spans="3:3">
      <c r="C447" s="67"/>
    </row>
    <row r="448" spans="3:3">
      <c r="C448" s="67"/>
    </row>
    <row r="449" spans="3:3">
      <c r="C449" s="67"/>
    </row>
    <row r="450" spans="3:3">
      <c r="C450" s="67"/>
    </row>
    <row r="451" spans="3:3">
      <c r="C451" s="67"/>
    </row>
    <row r="452" spans="3:3">
      <c r="C452" s="67"/>
    </row>
    <row r="453" spans="3:3">
      <c r="C453" s="67"/>
    </row>
    <row r="454" spans="3:3">
      <c r="C454" s="67"/>
    </row>
    <row r="455" spans="3:3">
      <c r="C455" s="67"/>
    </row>
    <row r="456" spans="3:3">
      <c r="C456" s="67"/>
    </row>
    <row r="457" spans="3:3">
      <c r="C457" s="67"/>
    </row>
    <row r="458" spans="3:3">
      <c r="C458" s="67"/>
    </row>
    <row r="459" spans="3:3">
      <c r="C459" s="67"/>
    </row>
    <row r="460" spans="3:3">
      <c r="C460" s="67"/>
    </row>
    <row r="461" spans="3:3">
      <c r="C461" s="67"/>
    </row>
    <row r="462" spans="3:3">
      <c r="C462" s="67"/>
    </row>
    <row r="463" spans="3:3">
      <c r="C463" s="67"/>
    </row>
    <row r="464" spans="3:3">
      <c r="C464" s="67"/>
    </row>
    <row r="465" spans="3:3">
      <c r="C465" s="67"/>
    </row>
    <row r="466" spans="3:3">
      <c r="C466" s="67"/>
    </row>
    <row r="467" spans="3:3">
      <c r="C467" s="67"/>
    </row>
    <row r="468" spans="3:3">
      <c r="C468" s="67"/>
    </row>
    <row r="469" spans="3:3">
      <c r="C469" s="67"/>
    </row>
    <row r="470" spans="3:3">
      <c r="C470" s="67"/>
    </row>
    <row r="471" spans="3:3">
      <c r="C471" s="67"/>
    </row>
    <row r="472" spans="3:3">
      <c r="C472" s="67"/>
    </row>
    <row r="473" spans="3:3">
      <c r="C473" s="67"/>
    </row>
    <row r="474" spans="3:3">
      <c r="C474" s="67"/>
    </row>
    <row r="475" spans="3:3">
      <c r="C475" s="67"/>
    </row>
    <row r="476" spans="3:3">
      <c r="C476" s="67"/>
    </row>
    <row r="477" spans="3:3">
      <c r="C477" s="67"/>
    </row>
    <row r="478" spans="3:3">
      <c r="C478" s="67"/>
    </row>
    <row r="479" spans="3:3">
      <c r="C479" s="67"/>
    </row>
    <row r="480" spans="3:3">
      <c r="C480" s="67"/>
    </row>
    <row r="481" spans="3:3">
      <c r="C481" s="67"/>
    </row>
    <row r="482" spans="3:3">
      <c r="C482" s="67"/>
    </row>
    <row r="483" spans="3:3">
      <c r="C483" s="67"/>
    </row>
    <row r="484" spans="3:3">
      <c r="C484" s="67"/>
    </row>
    <row r="485" spans="3:3">
      <c r="C485" s="67"/>
    </row>
    <row r="486" spans="3:3">
      <c r="C486" s="67"/>
    </row>
    <row r="487" spans="3:3">
      <c r="C487" s="67"/>
    </row>
    <row r="488" spans="3:3">
      <c r="C488" s="67"/>
    </row>
    <row r="489" spans="3:3">
      <c r="C489" s="67"/>
    </row>
    <row r="490" spans="3:3">
      <c r="C490" s="67"/>
    </row>
    <row r="491" spans="3:3">
      <c r="C491" s="67"/>
    </row>
    <row r="492" spans="3:3">
      <c r="C492" s="67"/>
    </row>
    <row r="493" spans="3:3">
      <c r="C493" s="67"/>
    </row>
    <row r="494" spans="3:3">
      <c r="C494" s="67"/>
    </row>
    <row r="495" spans="3:3">
      <c r="C495" s="67"/>
    </row>
    <row r="496" spans="3:3">
      <c r="C496" s="67"/>
    </row>
    <row r="497" spans="3:3">
      <c r="C497" s="67"/>
    </row>
    <row r="498" spans="3:3">
      <c r="C498" s="67"/>
    </row>
    <row r="499" spans="3:3">
      <c r="C499" s="67"/>
    </row>
    <row r="500" spans="3:3">
      <c r="C500" s="67"/>
    </row>
    <row r="501" spans="3:3">
      <c r="C501" s="67"/>
    </row>
    <row r="502" spans="3:3">
      <c r="C502" s="67"/>
    </row>
    <row r="503" spans="3:3">
      <c r="C503" s="67"/>
    </row>
    <row r="504" spans="3:3">
      <c r="C504" s="67"/>
    </row>
    <row r="505" spans="3:3">
      <c r="C505" s="67"/>
    </row>
    <row r="506" spans="3:3">
      <c r="C506" s="67"/>
    </row>
    <row r="507" spans="3:3">
      <c r="C507" s="67"/>
    </row>
    <row r="508" spans="3:3">
      <c r="C508" s="67"/>
    </row>
    <row r="509" spans="3:3">
      <c r="C509" s="67"/>
    </row>
    <row r="510" spans="3:3">
      <c r="C510" s="67"/>
    </row>
    <row r="511" spans="3:3">
      <c r="C511" s="67"/>
    </row>
    <row r="512" spans="3:3">
      <c r="C512" s="67"/>
    </row>
    <row r="513" spans="3:3">
      <c r="C513" s="67"/>
    </row>
    <row r="514" spans="3:3">
      <c r="C514" s="67"/>
    </row>
    <row r="515" spans="3:3">
      <c r="C515" s="67"/>
    </row>
    <row r="516" spans="3:3">
      <c r="C516" s="67"/>
    </row>
    <row r="517" spans="3:3">
      <c r="C517" s="67"/>
    </row>
    <row r="518" spans="3:3">
      <c r="C518" s="67"/>
    </row>
    <row r="519" spans="3:3">
      <c r="C519" s="67"/>
    </row>
    <row r="520" spans="3:3">
      <c r="C520" s="67"/>
    </row>
    <row r="521" spans="3:3">
      <c r="C521" s="67"/>
    </row>
    <row r="522" spans="3:3">
      <c r="C522" s="67"/>
    </row>
    <row r="523" spans="3:3">
      <c r="C523" s="67"/>
    </row>
    <row r="524" spans="3:3">
      <c r="C524" s="67"/>
    </row>
    <row r="525" spans="3:3">
      <c r="C525" s="67"/>
    </row>
    <row r="526" spans="3:3">
      <c r="C526" s="67"/>
    </row>
    <row r="527" spans="3:3">
      <c r="C527" s="67"/>
    </row>
    <row r="528" spans="3:3">
      <c r="C528" s="67"/>
    </row>
    <row r="529" spans="3:3">
      <c r="C529" s="67"/>
    </row>
    <row r="530" spans="3:3">
      <c r="C530" s="67"/>
    </row>
    <row r="531" spans="3:3">
      <c r="C531" s="67"/>
    </row>
    <row r="532" spans="3:3">
      <c r="C532" s="67"/>
    </row>
    <row r="533" spans="3:3">
      <c r="C533" s="67"/>
    </row>
    <row r="534" spans="3:3">
      <c r="C534" s="67"/>
    </row>
    <row r="535" spans="3:3">
      <c r="C535" s="67"/>
    </row>
    <row r="536" spans="3:3">
      <c r="C536" s="67"/>
    </row>
    <row r="537" spans="3:3">
      <c r="C537" s="67"/>
    </row>
    <row r="538" spans="3:3">
      <c r="C538" s="67"/>
    </row>
    <row r="539" spans="3:3">
      <c r="C539" s="67"/>
    </row>
    <row r="540" spans="3:3">
      <c r="C540" s="67"/>
    </row>
    <row r="541" spans="3:3">
      <c r="C541" s="67"/>
    </row>
    <row r="542" spans="3:3">
      <c r="C542" s="67"/>
    </row>
    <row r="543" spans="3:3">
      <c r="C543" s="67"/>
    </row>
  </sheetData>
  <mergeCells count="5">
    <mergeCell ref="B2:C2"/>
    <mergeCell ref="B3:C3"/>
    <mergeCell ref="B1:C1"/>
    <mergeCell ref="B6:C6"/>
    <mergeCell ref="B5:C5"/>
  </mergeCells>
  <printOptions horizontalCentered="1"/>
  <pageMargins left="0.7" right="0.7" top="0.75" bottom="0.75" header="0.3" footer="0.3"/>
  <pageSetup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5"/>
  <sheetViews>
    <sheetView view="pageBreakPreview" zoomScaleNormal="100" zoomScaleSheetLayoutView="100" workbookViewId="0">
      <selection activeCell="E37" sqref="E37"/>
    </sheetView>
  </sheetViews>
  <sheetFormatPr defaultRowHeight="15"/>
  <cols>
    <col min="1" max="1" width="5.140625" style="29" customWidth="1"/>
    <col min="2" max="4" width="26" style="29" customWidth="1"/>
    <col min="5" max="5" width="46.28515625" style="29" customWidth="1"/>
    <col min="6" max="6" width="27.28515625" style="29" customWidth="1"/>
    <col min="7" max="8" width="24.140625" style="29" customWidth="1"/>
    <col min="9" max="16384" width="9.140625" style="29"/>
  </cols>
  <sheetData>
    <row r="1" spans="1:14" s="13" customFormat="1" ht="42" customHeight="1">
      <c r="A1" s="294" t="s">
        <v>132</v>
      </c>
      <c r="B1" s="294"/>
      <c r="C1" s="294"/>
      <c r="D1" s="294"/>
      <c r="E1" s="294"/>
      <c r="F1" s="294"/>
      <c r="G1" s="294"/>
      <c r="H1" s="294"/>
      <c r="I1" s="125"/>
      <c r="J1" s="125"/>
      <c r="K1" s="125"/>
      <c r="L1" s="125"/>
      <c r="M1" s="125"/>
      <c r="N1" s="125"/>
    </row>
    <row r="2" spans="1:14" ht="91.5" customHeight="1" thickBot="1">
      <c r="A2" s="251" t="s">
        <v>65</v>
      </c>
      <c r="B2" s="251"/>
      <c r="C2" s="251"/>
      <c r="D2" s="251"/>
      <c r="E2" s="251"/>
      <c r="F2" s="251"/>
      <c r="G2" s="251"/>
      <c r="H2" s="251"/>
    </row>
    <row r="3" spans="1:14" ht="36" customHeight="1">
      <c r="A3" s="296" t="s">
        <v>39</v>
      </c>
      <c r="B3" s="289" t="s">
        <v>66</v>
      </c>
      <c r="C3" s="289" t="s">
        <v>67</v>
      </c>
      <c r="D3" s="292" t="s">
        <v>149</v>
      </c>
      <c r="E3" s="289" t="s">
        <v>68</v>
      </c>
      <c r="F3" s="289" t="s">
        <v>146</v>
      </c>
      <c r="G3" s="289" t="s">
        <v>69</v>
      </c>
      <c r="H3" s="291"/>
    </row>
    <row r="4" spans="1:14" s="33" customFormat="1" ht="36" customHeight="1">
      <c r="A4" s="297"/>
      <c r="B4" s="290"/>
      <c r="C4" s="290"/>
      <c r="D4" s="293"/>
      <c r="E4" s="290"/>
      <c r="F4" s="290"/>
      <c r="G4" s="138" t="s">
        <v>151</v>
      </c>
      <c r="H4" s="139" t="s">
        <v>152</v>
      </c>
    </row>
    <row r="5" spans="1:14">
      <c r="A5" s="34"/>
      <c r="B5" s="35"/>
      <c r="C5" s="35"/>
      <c r="D5" s="35"/>
      <c r="E5" s="35"/>
      <c r="F5" s="36"/>
      <c r="G5" s="36"/>
      <c r="H5" s="37"/>
    </row>
    <row r="6" spans="1:14">
      <c r="A6" s="34"/>
      <c r="B6" s="35"/>
      <c r="C6" s="35"/>
      <c r="D6" s="35"/>
      <c r="E6" s="35"/>
      <c r="F6" s="36"/>
      <c r="G6" s="36"/>
      <c r="H6" s="37"/>
    </row>
    <row r="7" spans="1:14">
      <c r="A7" s="34"/>
      <c r="B7" s="35"/>
      <c r="C7" s="35"/>
      <c r="D7" s="35"/>
      <c r="E7" s="35"/>
      <c r="F7" s="36"/>
      <c r="G7" s="36"/>
      <c r="H7" s="37"/>
    </row>
    <row r="8" spans="1:14">
      <c r="A8" s="34"/>
      <c r="B8" s="35"/>
      <c r="C8" s="35"/>
      <c r="D8" s="35"/>
      <c r="E8" s="35"/>
      <c r="F8" s="36"/>
      <c r="G8" s="36"/>
      <c r="H8" s="37"/>
    </row>
    <row r="9" spans="1:14">
      <c r="A9" s="34"/>
      <c r="B9" s="35"/>
      <c r="C9" s="35"/>
      <c r="D9" s="35"/>
      <c r="E9" s="35"/>
      <c r="F9" s="36"/>
      <c r="G9" s="36"/>
      <c r="H9" s="37"/>
    </row>
    <row r="10" spans="1:14">
      <c r="A10" s="34"/>
      <c r="B10" s="35"/>
      <c r="C10" s="35"/>
      <c r="D10" s="35"/>
      <c r="E10" s="35"/>
      <c r="F10" s="36"/>
      <c r="G10" s="36"/>
      <c r="H10" s="37"/>
    </row>
    <row r="11" spans="1:14">
      <c r="A11" s="34"/>
      <c r="B11" s="35"/>
      <c r="C11" s="35"/>
      <c r="D11" s="35"/>
      <c r="E11" s="35"/>
      <c r="F11" s="36"/>
      <c r="G11" s="36"/>
      <c r="H11" s="37"/>
    </row>
    <row r="12" spans="1:14">
      <c r="A12" s="34"/>
      <c r="B12" s="35"/>
      <c r="C12" s="35"/>
      <c r="D12" s="35"/>
      <c r="E12" s="35"/>
      <c r="F12" s="36"/>
      <c r="G12" s="36"/>
      <c r="H12" s="37"/>
    </row>
    <row r="13" spans="1:14">
      <c r="A13" s="34"/>
      <c r="B13" s="35"/>
      <c r="C13" s="35"/>
      <c r="D13" s="35"/>
      <c r="E13" s="35"/>
      <c r="F13" s="36"/>
      <c r="G13" s="36"/>
      <c r="H13" s="37"/>
    </row>
    <row r="14" spans="1:14">
      <c r="A14" s="34"/>
      <c r="B14" s="35"/>
      <c r="C14" s="35"/>
      <c r="D14" s="35"/>
      <c r="E14" s="35"/>
      <c r="F14" s="36"/>
      <c r="G14" s="36"/>
      <c r="H14" s="37"/>
    </row>
    <row r="15" spans="1:14">
      <c r="A15" s="34"/>
      <c r="B15" s="35"/>
      <c r="C15" s="35"/>
      <c r="D15" s="35"/>
      <c r="E15" s="35"/>
      <c r="F15" s="36"/>
      <c r="G15" s="36"/>
      <c r="H15" s="37"/>
    </row>
    <row r="16" spans="1:14">
      <c r="A16" s="34"/>
      <c r="B16" s="35"/>
      <c r="C16" s="35"/>
      <c r="D16" s="35"/>
      <c r="E16" s="35"/>
      <c r="F16" s="36"/>
      <c r="G16" s="36"/>
      <c r="H16" s="37"/>
    </row>
    <row r="17" spans="1:8">
      <c r="A17" s="34"/>
      <c r="B17" s="35"/>
      <c r="C17" s="35"/>
      <c r="D17" s="35"/>
      <c r="E17" s="35"/>
      <c r="F17" s="36"/>
      <c r="G17" s="36"/>
      <c r="H17" s="37"/>
    </row>
    <row r="18" spans="1:8">
      <c r="A18" s="34"/>
      <c r="B18" s="35"/>
      <c r="C18" s="35"/>
      <c r="D18" s="35"/>
      <c r="E18" s="35"/>
      <c r="F18" s="36"/>
      <c r="G18" s="36"/>
      <c r="H18" s="37"/>
    </row>
    <row r="19" spans="1:8">
      <c r="A19" s="34"/>
      <c r="B19" s="35"/>
      <c r="C19" s="35"/>
      <c r="D19" s="35"/>
      <c r="E19" s="35"/>
      <c r="F19" s="36"/>
      <c r="G19" s="36"/>
      <c r="H19" s="37"/>
    </row>
    <row r="20" spans="1:8">
      <c r="A20" s="34"/>
      <c r="B20" s="35"/>
      <c r="C20" s="35"/>
      <c r="D20" s="35"/>
      <c r="E20" s="35"/>
      <c r="F20" s="36"/>
      <c r="G20" s="36"/>
      <c r="H20" s="37"/>
    </row>
    <row r="21" spans="1:8">
      <c r="A21" s="34"/>
      <c r="B21" s="35"/>
      <c r="C21" s="35"/>
      <c r="D21" s="35"/>
      <c r="E21" s="35"/>
      <c r="F21" s="36"/>
      <c r="G21" s="36"/>
      <c r="H21" s="37"/>
    </row>
    <row r="22" spans="1:8">
      <c r="A22" s="34"/>
      <c r="B22" s="35"/>
      <c r="C22" s="35"/>
      <c r="D22" s="35"/>
      <c r="E22" s="35"/>
      <c r="F22" s="36"/>
      <c r="G22" s="36"/>
      <c r="H22" s="37"/>
    </row>
    <row r="23" spans="1:8">
      <c r="A23" s="34"/>
      <c r="B23" s="35"/>
      <c r="C23" s="35"/>
      <c r="D23" s="35"/>
      <c r="E23" s="35"/>
      <c r="F23" s="36"/>
      <c r="G23" s="36"/>
      <c r="H23" s="37"/>
    </row>
    <row r="24" spans="1:8">
      <c r="A24" s="34"/>
      <c r="B24" s="35"/>
      <c r="C24" s="35"/>
      <c r="D24" s="35"/>
      <c r="E24" s="35"/>
      <c r="F24" s="36"/>
      <c r="G24" s="36"/>
      <c r="H24" s="37"/>
    </row>
    <row r="25" spans="1:8" ht="67.5" customHeight="1">
      <c r="A25" s="295" t="s">
        <v>138</v>
      </c>
      <c r="B25" s="295"/>
      <c r="C25" s="295"/>
      <c r="D25" s="295"/>
      <c r="E25" s="295"/>
      <c r="F25" s="295"/>
      <c r="G25" s="295"/>
      <c r="H25" s="295"/>
    </row>
  </sheetData>
  <mergeCells count="10">
    <mergeCell ref="A25:H25"/>
    <mergeCell ref="A3:A4"/>
    <mergeCell ref="B3:B4"/>
    <mergeCell ref="C3:C4"/>
    <mergeCell ref="E3:E4"/>
    <mergeCell ref="F3:F4"/>
    <mergeCell ref="G3:H3"/>
    <mergeCell ref="D3:D4"/>
    <mergeCell ref="A2:H2"/>
    <mergeCell ref="A1:H1"/>
  </mergeCells>
  <printOptions horizontalCentered="1"/>
  <pageMargins left="0.17" right="0.18" top="0.75" bottom="0.75" header="0.3" footer="0.3"/>
  <pageSetup scale="66"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6"/>
  <sheetViews>
    <sheetView view="pageBreakPreview" topLeftCell="B1" zoomScale="110" zoomScaleNormal="100" zoomScaleSheetLayoutView="110" workbookViewId="0">
      <selection activeCell="D23" sqref="D23"/>
    </sheetView>
  </sheetViews>
  <sheetFormatPr defaultRowHeight="15"/>
  <cols>
    <col min="1" max="1" width="5.140625" style="29" customWidth="1"/>
    <col min="2" max="3" width="27.28515625" style="29" customWidth="1"/>
    <col min="4" max="4" width="46.28515625" style="29" customWidth="1"/>
    <col min="5" max="6" width="27.28515625" style="29" customWidth="1"/>
    <col min="7" max="16384" width="9.140625" style="29"/>
  </cols>
  <sheetData>
    <row r="1" spans="1:12" s="13" customFormat="1" ht="26.25" customHeight="1">
      <c r="A1" s="220" t="s">
        <v>133</v>
      </c>
      <c r="B1" s="220"/>
      <c r="C1" s="220"/>
      <c r="D1" s="220"/>
      <c r="E1" s="220"/>
      <c r="F1" s="220"/>
      <c r="G1" s="125"/>
      <c r="H1" s="125"/>
      <c r="I1" s="125"/>
      <c r="J1" s="125"/>
      <c r="K1" s="125"/>
      <c r="L1" s="125"/>
    </row>
    <row r="2" spans="1:12" ht="89.25" customHeight="1">
      <c r="A2" s="251" t="s">
        <v>38</v>
      </c>
      <c r="B2" s="251"/>
      <c r="C2" s="251"/>
      <c r="D2" s="251"/>
      <c r="E2" s="251"/>
      <c r="F2" s="251"/>
    </row>
    <row r="3" spans="1:12" ht="15.75" thickBot="1">
      <c r="A3" s="298" t="s">
        <v>28</v>
      </c>
      <c r="B3" s="298"/>
      <c r="C3" s="298"/>
      <c r="D3" s="298"/>
      <c r="E3" s="298"/>
      <c r="F3" s="298"/>
    </row>
    <row r="4" spans="1:12" s="33" customFormat="1" ht="30">
      <c r="A4" s="30" t="s">
        <v>39</v>
      </c>
      <c r="B4" s="31" t="s">
        <v>40</v>
      </c>
      <c r="C4" s="31" t="s">
        <v>41</v>
      </c>
      <c r="D4" s="31" t="s">
        <v>42</v>
      </c>
      <c r="E4" s="31" t="s">
        <v>43</v>
      </c>
      <c r="F4" s="32" t="s">
        <v>44</v>
      </c>
    </row>
    <row r="5" spans="1:12">
      <c r="A5" s="34"/>
      <c r="B5" s="35"/>
      <c r="C5" s="35"/>
      <c r="D5" s="35"/>
      <c r="E5" s="36"/>
      <c r="F5" s="37"/>
    </row>
    <row r="6" spans="1:12">
      <c r="A6" s="34"/>
      <c r="B6" s="35"/>
      <c r="C6" s="35"/>
      <c r="D6" s="35"/>
      <c r="E6" s="36"/>
      <c r="F6" s="37"/>
    </row>
    <row r="7" spans="1:12">
      <c r="A7" s="34"/>
      <c r="B7" s="35"/>
      <c r="C7" s="35"/>
      <c r="D7" s="35"/>
      <c r="E7" s="36"/>
      <c r="F7" s="37"/>
    </row>
    <row r="8" spans="1:12">
      <c r="A8" s="34"/>
      <c r="B8" s="35"/>
      <c r="C8" s="35"/>
      <c r="D8" s="35"/>
      <c r="E8" s="36"/>
      <c r="F8" s="37"/>
    </row>
    <row r="9" spans="1:12">
      <c r="A9" s="34"/>
      <c r="B9" s="35"/>
      <c r="C9" s="35"/>
      <c r="D9" s="35"/>
      <c r="E9" s="36"/>
      <c r="F9" s="37"/>
    </row>
    <row r="10" spans="1:12">
      <c r="A10" s="34"/>
      <c r="B10" s="35"/>
      <c r="C10" s="35"/>
      <c r="D10" s="35"/>
      <c r="E10" s="36"/>
      <c r="F10" s="37"/>
    </row>
    <row r="11" spans="1:12">
      <c r="A11" s="34"/>
      <c r="B11" s="35"/>
      <c r="C11" s="35"/>
      <c r="D11" s="35"/>
      <c r="E11" s="36"/>
      <c r="F11" s="37"/>
    </row>
    <row r="12" spans="1:12">
      <c r="A12" s="34"/>
      <c r="B12" s="35"/>
      <c r="C12" s="35"/>
      <c r="D12" s="35"/>
      <c r="E12" s="36"/>
      <c r="F12" s="37"/>
    </row>
    <row r="13" spans="1:12">
      <c r="A13" s="34"/>
      <c r="B13" s="35"/>
      <c r="C13" s="35"/>
      <c r="D13" s="35"/>
      <c r="E13" s="36"/>
      <c r="F13" s="37"/>
    </row>
    <row r="14" spans="1:12">
      <c r="A14" s="34"/>
      <c r="B14" s="35"/>
      <c r="C14" s="35"/>
      <c r="D14" s="35"/>
      <c r="E14" s="36"/>
      <c r="F14" s="37"/>
    </row>
    <row r="15" spans="1:12">
      <c r="A15" s="34"/>
      <c r="B15" s="35"/>
      <c r="C15" s="35"/>
      <c r="D15" s="35"/>
      <c r="E15" s="36"/>
      <c r="F15" s="37"/>
    </row>
    <row r="16" spans="1:12">
      <c r="A16" s="34"/>
      <c r="B16" s="35"/>
      <c r="C16" s="35"/>
      <c r="D16" s="35"/>
      <c r="E16" s="36"/>
      <c r="F16" s="37"/>
    </row>
    <row r="17" spans="1:6">
      <c r="A17" s="34"/>
      <c r="B17" s="35"/>
      <c r="C17" s="35"/>
      <c r="D17" s="35"/>
      <c r="E17" s="36"/>
      <c r="F17" s="37"/>
    </row>
    <row r="18" spans="1:6">
      <c r="A18" s="34"/>
      <c r="B18" s="35"/>
      <c r="C18" s="35"/>
      <c r="D18" s="35"/>
      <c r="E18" s="36"/>
      <c r="F18" s="37"/>
    </row>
    <row r="19" spans="1:6">
      <c r="A19" s="34"/>
      <c r="B19" s="35"/>
      <c r="C19" s="35"/>
      <c r="D19" s="35"/>
      <c r="E19" s="36"/>
      <c r="F19" s="37"/>
    </row>
    <row r="20" spans="1:6">
      <c r="A20" s="34"/>
      <c r="B20" s="35"/>
      <c r="C20" s="35"/>
      <c r="D20" s="35"/>
      <c r="E20" s="36"/>
      <c r="F20" s="37"/>
    </row>
    <row r="21" spans="1:6">
      <c r="A21" s="34"/>
      <c r="B21" s="35"/>
      <c r="C21" s="35"/>
      <c r="D21" s="35"/>
      <c r="E21" s="36"/>
      <c r="F21" s="37"/>
    </row>
    <row r="22" spans="1:6">
      <c r="A22" s="34"/>
      <c r="B22" s="35"/>
      <c r="C22" s="35"/>
      <c r="D22" s="35"/>
      <c r="E22" s="36"/>
      <c r="F22" s="37"/>
    </row>
    <row r="23" spans="1:6">
      <c r="A23" s="34"/>
      <c r="B23" s="35"/>
      <c r="C23" s="35"/>
      <c r="D23" s="35"/>
      <c r="E23" s="36"/>
      <c r="F23" s="37"/>
    </row>
    <row r="24" spans="1:6">
      <c r="A24" s="34"/>
      <c r="B24" s="35"/>
      <c r="C24" s="35"/>
      <c r="D24" s="35"/>
      <c r="E24" s="36"/>
      <c r="F24" s="37"/>
    </row>
    <row r="25" spans="1:6" s="40" customFormat="1" ht="15.75" thickBot="1">
      <c r="A25" s="38"/>
      <c r="B25" s="299" t="s">
        <v>45</v>
      </c>
      <c r="C25" s="300"/>
      <c r="D25" s="301"/>
      <c r="E25" s="39">
        <f>SUM(E5:E24)</f>
        <v>0</v>
      </c>
      <c r="F25" s="39">
        <f>SUM(F5:F24)</f>
        <v>0</v>
      </c>
    </row>
    <row r="26" spans="1:6" ht="49.5" customHeight="1">
      <c r="A26" s="252" t="s">
        <v>138</v>
      </c>
      <c r="B26" s="252"/>
      <c r="C26" s="252"/>
      <c r="D26" s="252"/>
      <c r="E26" s="252"/>
      <c r="F26" s="252"/>
    </row>
  </sheetData>
  <mergeCells count="5">
    <mergeCell ref="A2:F2"/>
    <mergeCell ref="A3:F3"/>
    <mergeCell ref="B25:D25"/>
    <mergeCell ref="A1:F1"/>
    <mergeCell ref="A26:F26"/>
  </mergeCells>
  <printOptions horizontalCentered="1"/>
  <pageMargins left="0.17" right="0.18" top="0.75" bottom="0.75" header="0.3" footer="0.3"/>
  <pageSetup scale="75"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1"/>
  <sheetViews>
    <sheetView tabSelected="1" view="pageBreakPreview" zoomScale="110" zoomScaleNormal="100" zoomScaleSheetLayoutView="110" workbookViewId="0">
      <selection activeCell="C15" sqref="C15"/>
    </sheetView>
  </sheetViews>
  <sheetFormatPr defaultRowHeight="12.75"/>
  <cols>
    <col min="1" max="1" width="6.28515625" style="41" customWidth="1"/>
    <col min="2" max="2" width="21.5703125" style="41" customWidth="1"/>
    <col min="3" max="3" width="54.42578125" style="41" customWidth="1"/>
    <col min="4" max="4" width="20.140625" style="57" customWidth="1"/>
    <col min="5" max="5" width="20.140625" style="58" customWidth="1"/>
    <col min="6" max="6" width="20.140625" style="57" customWidth="1"/>
    <col min="7" max="16384" width="9.140625" style="41"/>
  </cols>
  <sheetData>
    <row r="1" spans="1:12" s="13" customFormat="1" ht="26.25" customHeight="1">
      <c r="A1" s="220" t="s">
        <v>134</v>
      </c>
      <c r="B1" s="220"/>
      <c r="C1" s="220"/>
      <c r="D1" s="220"/>
      <c r="E1" s="220"/>
      <c r="F1" s="220"/>
      <c r="G1" s="125"/>
      <c r="H1" s="125"/>
      <c r="I1" s="125"/>
      <c r="J1" s="125"/>
      <c r="K1" s="125"/>
      <c r="L1" s="125"/>
    </row>
    <row r="2" spans="1:12" ht="93.75" customHeight="1">
      <c r="A2" s="281" t="s">
        <v>50</v>
      </c>
      <c r="B2" s="281"/>
      <c r="C2" s="281"/>
      <c r="D2" s="281"/>
      <c r="E2" s="281"/>
      <c r="F2" s="281"/>
    </row>
    <row r="3" spans="1:12" ht="13.5" thickBot="1">
      <c r="B3" s="309" t="s">
        <v>160</v>
      </c>
      <c r="C3" s="309"/>
      <c r="D3" s="309"/>
      <c r="E3" s="309"/>
      <c r="F3" s="309"/>
    </row>
    <row r="4" spans="1:12" s="42" customFormat="1" ht="15.75" customHeight="1">
      <c r="A4" s="310" t="s">
        <v>39</v>
      </c>
      <c r="B4" s="271" t="s">
        <v>46</v>
      </c>
      <c r="C4" s="271" t="s">
        <v>47</v>
      </c>
      <c r="D4" s="271" t="s">
        <v>48</v>
      </c>
      <c r="E4" s="303" t="s">
        <v>159</v>
      </c>
      <c r="F4" s="272" t="s">
        <v>49</v>
      </c>
    </row>
    <row r="5" spans="1:12" s="42" customFormat="1" ht="22.5" customHeight="1">
      <c r="A5" s="311"/>
      <c r="B5" s="302"/>
      <c r="C5" s="302"/>
      <c r="D5" s="302"/>
      <c r="E5" s="304"/>
      <c r="F5" s="305"/>
    </row>
    <row r="6" spans="1:12" ht="18.75" customHeight="1">
      <c r="A6" s="43"/>
      <c r="B6" s="44"/>
      <c r="C6" s="45"/>
      <c r="D6" s="45"/>
      <c r="E6" s="46"/>
      <c r="F6" s="47"/>
    </row>
    <row r="7" spans="1:12">
      <c r="A7" s="48"/>
      <c r="B7" s="49"/>
      <c r="C7" s="49"/>
      <c r="D7" s="50"/>
      <c r="E7" s="51"/>
      <c r="F7" s="52"/>
    </row>
    <row r="8" spans="1:12">
      <c r="A8" s="48"/>
      <c r="B8" s="49"/>
      <c r="C8" s="49"/>
      <c r="D8" s="50"/>
      <c r="E8" s="51"/>
      <c r="F8" s="52"/>
    </row>
    <row r="9" spans="1:12">
      <c r="A9" s="48"/>
      <c r="B9" s="49"/>
      <c r="C9" s="49"/>
      <c r="D9" s="50"/>
      <c r="E9" s="51"/>
      <c r="F9" s="52"/>
    </row>
    <row r="10" spans="1:12">
      <c r="A10" s="48"/>
      <c r="B10" s="49"/>
      <c r="C10" s="49"/>
      <c r="D10" s="50"/>
      <c r="E10" s="51"/>
      <c r="F10" s="52"/>
    </row>
    <row r="11" spans="1:12">
      <c r="A11" s="48"/>
      <c r="B11" s="49"/>
      <c r="C11" s="49"/>
      <c r="D11" s="50"/>
      <c r="E11" s="51"/>
      <c r="F11" s="52"/>
    </row>
    <row r="12" spans="1:12">
      <c r="A12" s="48"/>
      <c r="B12" s="49"/>
      <c r="C12" s="49"/>
      <c r="D12" s="50"/>
      <c r="E12" s="51"/>
      <c r="F12" s="52"/>
    </row>
    <row r="13" spans="1:12">
      <c r="A13" s="48"/>
      <c r="B13" s="49"/>
      <c r="C13" s="49"/>
      <c r="D13" s="50"/>
      <c r="E13" s="51"/>
      <c r="F13" s="52"/>
    </row>
    <row r="14" spans="1:12">
      <c r="A14" s="48"/>
      <c r="B14" s="49"/>
      <c r="C14" s="49"/>
      <c r="D14" s="50"/>
      <c r="E14" s="51"/>
      <c r="F14" s="52"/>
    </row>
    <row r="15" spans="1:12">
      <c r="A15" s="48"/>
      <c r="B15" s="49"/>
      <c r="C15" s="49"/>
      <c r="D15" s="50"/>
      <c r="E15" s="51"/>
      <c r="F15" s="52"/>
    </row>
    <row r="16" spans="1:12">
      <c r="A16" s="48"/>
      <c r="B16" s="49"/>
      <c r="C16" s="49"/>
      <c r="D16" s="50"/>
      <c r="E16" s="51"/>
      <c r="F16" s="52"/>
    </row>
    <row r="17" spans="1:6">
      <c r="A17" s="48"/>
      <c r="B17" s="49"/>
      <c r="C17" s="49"/>
      <c r="D17" s="50"/>
      <c r="E17" s="51"/>
      <c r="F17" s="52"/>
    </row>
    <row r="18" spans="1:6">
      <c r="A18" s="48"/>
      <c r="B18" s="49"/>
      <c r="C18" s="49"/>
      <c r="D18" s="50"/>
      <c r="E18" s="51"/>
      <c r="F18" s="52"/>
    </row>
    <row r="19" spans="1:6">
      <c r="A19" s="48"/>
      <c r="B19" s="49"/>
      <c r="C19" s="49"/>
      <c r="D19" s="50"/>
      <c r="E19" s="51"/>
      <c r="F19" s="52"/>
    </row>
    <row r="20" spans="1:6">
      <c r="A20" s="48"/>
      <c r="B20" s="49"/>
      <c r="C20" s="49"/>
      <c r="D20" s="50"/>
      <c r="E20" s="51"/>
      <c r="F20" s="52"/>
    </row>
    <row r="21" spans="1:6">
      <c r="A21" s="48"/>
      <c r="B21" s="49"/>
      <c r="C21" s="49"/>
      <c r="D21" s="50"/>
      <c r="E21" s="51"/>
      <c r="F21" s="52"/>
    </row>
    <row r="22" spans="1:6">
      <c r="A22" s="48"/>
      <c r="B22" s="49"/>
      <c r="C22" s="49"/>
      <c r="D22" s="50"/>
      <c r="E22" s="51"/>
      <c r="F22" s="52"/>
    </row>
    <row r="23" spans="1:6">
      <c r="A23" s="48"/>
      <c r="B23" s="49"/>
      <c r="C23" s="49"/>
      <c r="D23" s="50"/>
      <c r="E23" s="51"/>
      <c r="F23" s="52"/>
    </row>
    <row r="24" spans="1:6">
      <c r="A24" s="48"/>
      <c r="B24" s="49"/>
      <c r="C24" s="49"/>
      <c r="D24" s="50"/>
      <c r="E24" s="51"/>
      <c r="F24" s="52"/>
    </row>
    <row r="25" spans="1:6">
      <c r="A25" s="48"/>
      <c r="B25" s="49"/>
      <c r="C25" s="49"/>
      <c r="D25" s="50"/>
      <c r="E25" s="51"/>
      <c r="F25" s="52"/>
    </row>
    <row r="26" spans="1:6">
      <c r="A26" s="48"/>
      <c r="B26" s="49"/>
      <c r="C26" s="49"/>
      <c r="D26" s="50"/>
      <c r="E26" s="51"/>
      <c r="F26" s="52"/>
    </row>
    <row r="27" spans="1:6">
      <c r="A27" s="48"/>
      <c r="B27" s="49"/>
      <c r="C27" s="49"/>
      <c r="D27" s="50"/>
      <c r="E27" s="51"/>
      <c r="F27" s="52"/>
    </row>
    <row r="28" spans="1:6">
      <c r="A28" s="48"/>
      <c r="B28" s="49"/>
      <c r="C28" s="49"/>
      <c r="D28" s="50"/>
      <c r="E28" s="51"/>
      <c r="F28" s="52"/>
    </row>
    <row r="29" spans="1:6">
      <c r="A29" s="48"/>
      <c r="B29" s="49"/>
      <c r="C29" s="49"/>
      <c r="D29" s="50"/>
      <c r="E29" s="51"/>
      <c r="F29" s="52"/>
    </row>
    <row r="30" spans="1:6" s="56" customFormat="1" ht="15.75" customHeight="1" thickBot="1">
      <c r="A30" s="53"/>
      <c r="B30" s="308" t="s">
        <v>45</v>
      </c>
      <c r="C30" s="308"/>
      <c r="D30" s="308"/>
      <c r="E30" s="54">
        <f>SUM(E6:E29)</f>
        <v>0</v>
      </c>
      <c r="F30" s="55">
        <f>SUM(F6:F29)</f>
        <v>0</v>
      </c>
    </row>
    <row r="31" spans="1:6" ht="55.5" customHeight="1">
      <c r="A31" s="306" t="s">
        <v>161</v>
      </c>
      <c r="B31" s="307"/>
      <c r="C31" s="307"/>
      <c r="D31" s="307"/>
      <c r="E31" s="307"/>
      <c r="F31" s="307"/>
    </row>
  </sheetData>
  <mergeCells count="11">
    <mergeCell ref="D4:D5"/>
    <mergeCell ref="E4:E5"/>
    <mergeCell ref="F4:F5"/>
    <mergeCell ref="A31:F31"/>
    <mergeCell ref="A1:F1"/>
    <mergeCell ref="B30:D30"/>
    <mergeCell ref="A2:F2"/>
    <mergeCell ref="B3:F3"/>
    <mergeCell ref="A4:A5"/>
    <mergeCell ref="B4:B5"/>
    <mergeCell ref="C4:C5"/>
  </mergeCells>
  <printOptions horizontalCentered="1"/>
  <pageMargins left="0.7" right="0.7" top="0.75" bottom="0.75" header="0.3" footer="0.3"/>
  <pageSetup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16</vt:i4>
      </vt:variant>
    </vt:vector>
  </HeadingPairs>
  <TitlesOfParts>
    <vt:vector size="32" baseType="lpstr">
      <vt:lpstr>4-1</vt:lpstr>
      <vt:lpstr>4-2</vt:lpstr>
      <vt:lpstr>4-3</vt:lpstr>
      <vt:lpstr>4-4</vt:lpstr>
      <vt:lpstr>5-1 და 5-2 ა</vt:lpstr>
      <vt:lpstr>5-1 და 5-2 ბ</vt:lpstr>
      <vt:lpstr>5-3</vt:lpstr>
      <vt:lpstr>5-4</vt:lpstr>
      <vt:lpstr>5-5</vt:lpstr>
      <vt:lpstr>5-6</vt:lpstr>
      <vt:lpstr>5-7</vt:lpstr>
      <vt:lpstr>5-8</vt:lpstr>
      <vt:lpstr>5-9</vt:lpstr>
      <vt:lpstr>5-10</vt:lpstr>
      <vt:lpstr>5-11</vt:lpstr>
      <vt:lpstr>5-12</vt:lpstr>
      <vt:lpstr>'4-1'!Print_Area</vt:lpstr>
      <vt:lpstr>'4-2'!Print_Area</vt:lpstr>
      <vt:lpstr>'4-3'!Print_Area</vt:lpstr>
      <vt:lpstr>'4-4'!Print_Area</vt:lpstr>
      <vt:lpstr>'5-1 და 5-2 ა'!Print_Area</vt:lpstr>
      <vt:lpstr>'5-1 და 5-2 ბ'!Print_Area</vt:lpstr>
      <vt:lpstr>'5-10'!Print_Area</vt:lpstr>
      <vt:lpstr>'5-11'!Print_Area</vt:lpstr>
      <vt:lpstr>'5-12'!Print_Area</vt:lpstr>
      <vt:lpstr>'5-3'!Print_Area</vt:lpstr>
      <vt:lpstr>'5-4'!Print_Area</vt:lpstr>
      <vt:lpstr>'5-5'!Print_Area</vt:lpstr>
      <vt:lpstr>'5-6'!Print_Area</vt:lpstr>
      <vt:lpstr>'5-7'!Print_Area</vt:lpstr>
      <vt:lpstr>'5-8'!Print_Area</vt:lpstr>
      <vt:lpstr>'5-9'!Print_Area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nato tatishvili</dc:creator>
  <cp:lastModifiedBy>Irine Arakhamia</cp:lastModifiedBy>
  <cp:lastPrinted>2015-04-28T10:16:57Z</cp:lastPrinted>
  <dcterms:created xsi:type="dcterms:W3CDTF">2009-04-27T08:15:56Z</dcterms:created>
  <dcterms:modified xsi:type="dcterms:W3CDTF">2015-04-29T10:18:28Z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-898601256</vt:i4>
  </property>
  <property fmtid="{D5CDD505-2E9C-101B-9397-08002B2CF9AE}" pid="3" name="_NewReviewCycle">
    <vt:lpwstr/>
  </property>
  <property fmtid="{D5CDD505-2E9C-101B-9397-08002B2CF9AE}" pid="4" name="_EmailSubject">
    <vt:lpwstr>საჯარო ინფორმაცია</vt:lpwstr>
  </property>
  <property fmtid="{D5CDD505-2E9C-101B-9397-08002B2CF9AE}" pid="5" name="_AuthorEmail">
    <vt:lpwstr>gtsindeliani@nbe.gov.ge</vt:lpwstr>
  </property>
  <property fmtid="{D5CDD505-2E9C-101B-9397-08002B2CF9AE}" pid="6" name="_AuthorEmailDisplayName">
    <vt:lpwstr>Geronti Tsindeliani</vt:lpwstr>
  </property>
  <property fmtid="{D5CDD505-2E9C-101B-9397-08002B2CF9AE}" pid="7" name="_ReviewingToolsShownOnce">
    <vt:lpwstr/>
  </property>
</Properties>
</file>